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" activeTab="1"/>
  </bookViews>
  <sheets>
    <sheet name="Бюджет времени" sheetId="1" r:id="rId1"/>
    <sheet name="учебный план 21.02.05" sheetId="8" r:id="rId2"/>
  </sheets>
  <calcPr calcId="162913"/>
</workbook>
</file>

<file path=xl/calcChain.xml><?xml version="1.0" encoding="utf-8"?>
<calcChain xmlns="http://schemas.openxmlformats.org/spreadsheetml/2006/main">
  <c r="I8" i="8"/>
  <c r="J8"/>
  <c r="K8"/>
  <c r="H8"/>
  <c r="D8"/>
  <c r="F23"/>
  <c r="G23" s="1"/>
  <c r="E23"/>
  <c r="F22"/>
  <c r="G22" s="1"/>
  <c r="F21"/>
  <c r="G21" s="1"/>
  <c r="E21"/>
  <c r="F20"/>
  <c r="G20" s="1"/>
  <c r="F19"/>
  <c r="G19" s="1"/>
  <c r="E19"/>
  <c r="F18"/>
  <c r="G18" s="1"/>
  <c r="F17"/>
  <c r="G17" s="1"/>
  <c r="E17"/>
  <c r="F16"/>
  <c r="G16" s="1"/>
  <c r="F15"/>
  <c r="G15" s="1"/>
  <c r="E15"/>
  <c r="F14"/>
  <c r="G14" s="1"/>
  <c r="F13"/>
  <c r="G13" s="1"/>
  <c r="E13"/>
  <c r="F12"/>
  <c r="G12" s="1"/>
  <c r="F11"/>
  <c r="G11" s="1"/>
  <c r="E11"/>
  <c r="F10"/>
  <c r="G10" s="1"/>
  <c r="G8" s="1"/>
  <c r="F9"/>
  <c r="G9" s="1"/>
  <c r="E9"/>
  <c r="E10" l="1"/>
  <c r="E12"/>
  <c r="E14"/>
  <c r="E16"/>
  <c r="E18"/>
  <c r="E20"/>
  <c r="E22"/>
  <c r="F8"/>
  <c r="F38"/>
  <c r="F32"/>
  <c r="F24"/>
  <c r="H38"/>
  <c r="I38"/>
  <c r="J38"/>
  <c r="K38"/>
  <c r="L38"/>
  <c r="M38"/>
  <c r="N38"/>
  <c r="O38"/>
  <c r="G63"/>
  <c r="G60"/>
  <c r="G57"/>
  <c r="G54"/>
  <c r="G45"/>
  <c r="G46"/>
  <c r="G47"/>
  <c r="G48"/>
  <c r="G49"/>
  <c r="G50"/>
  <c r="G51"/>
  <c r="G44"/>
  <c r="G40"/>
  <c r="G41"/>
  <c r="G42"/>
  <c r="G43"/>
  <c r="G39"/>
  <c r="G34"/>
  <c r="G35"/>
  <c r="G32" s="1"/>
  <c r="G36"/>
  <c r="G33"/>
  <c r="G26"/>
  <c r="G27"/>
  <c r="G28"/>
  <c r="G29"/>
  <c r="G30"/>
  <c r="G31"/>
  <c r="G25"/>
  <c r="D50"/>
  <c r="E50"/>
  <c r="E8" l="1"/>
  <c r="G38"/>
  <c r="D63" l="1"/>
  <c r="E63" s="1"/>
  <c r="E62" s="1"/>
  <c r="O62"/>
  <c r="N62"/>
  <c r="M62"/>
  <c r="L62"/>
  <c r="K62"/>
  <c r="J62"/>
  <c r="I62"/>
  <c r="H62"/>
  <c r="G62"/>
  <c r="F62"/>
  <c r="D60"/>
  <c r="E60" s="1"/>
  <c r="E59" s="1"/>
  <c r="O59"/>
  <c r="N59"/>
  <c r="M59"/>
  <c r="L59"/>
  <c r="K59"/>
  <c r="J59"/>
  <c r="I59"/>
  <c r="H59"/>
  <c r="G59"/>
  <c r="F59"/>
  <c r="D57"/>
  <c r="E57" s="1"/>
  <c r="E56" s="1"/>
  <c r="O56"/>
  <c r="N56"/>
  <c r="M56"/>
  <c r="L56"/>
  <c r="K56"/>
  <c r="J56"/>
  <c r="I56"/>
  <c r="H56"/>
  <c r="H52" s="1"/>
  <c r="H37" s="1"/>
  <c r="G56"/>
  <c r="F56"/>
  <c r="D54"/>
  <c r="E54" s="1"/>
  <c r="E53" s="1"/>
  <c r="E52" s="1"/>
  <c r="O53"/>
  <c r="O52" s="1"/>
  <c r="O37" s="1"/>
  <c r="N53"/>
  <c r="N52" s="1"/>
  <c r="N37" s="1"/>
  <c r="M53"/>
  <c r="M52" s="1"/>
  <c r="M37" s="1"/>
  <c r="L53"/>
  <c r="K53"/>
  <c r="J53"/>
  <c r="J52" s="1"/>
  <c r="J37" s="1"/>
  <c r="I53"/>
  <c r="I52" s="1"/>
  <c r="I37" s="1"/>
  <c r="G53"/>
  <c r="G52" s="1"/>
  <c r="G37" s="1"/>
  <c r="F53"/>
  <c r="F52" s="1"/>
  <c r="L52"/>
  <c r="K52"/>
  <c r="K37" s="1"/>
  <c r="D51"/>
  <c r="E51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D39"/>
  <c r="E39" s="1"/>
  <c r="L37"/>
  <c r="D36"/>
  <c r="E36" s="1"/>
  <c r="D35"/>
  <c r="E35" s="1"/>
  <c r="D34"/>
  <c r="E34" s="1"/>
  <c r="E33"/>
  <c r="O32"/>
  <c r="N32"/>
  <c r="M32"/>
  <c r="L32"/>
  <c r="K32"/>
  <c r="J32"/>
  <c r="I32"/>
  <c r="H32"/>
  <c r="E31"/>
  <c r="E30"/>
  <c r="E29"/>
  <c r="E28"/>
  <c r="E27"/>
  <c r="E26"/>
  <c r="E25"/>
  <c r="O24"/>
  <c r="N24"/>
  <c r="M24"/>
  <c r="L24"/>
  <c r="K24"/>
  <c r="J24"/>
  <c r="I24"/>
  <c r="H24"/>
  <c r="G24"/>
  <c r="D24"/>
  <c r="O8"/>
  <c r="N8"/>
  <c r="M8"/>
  <c r="L8"/>
  <c r="L66" s="1"/>
  <c r="C8" i="1"/>
  <c r="D8"/>
  <c r="E8"/>
  <c r="F8"/>
  <c r="G8"/>
  <c r="H8"/>
  <c r="B8"/>
  <c r="L65" i="8" l="1"/>
  <c r="E24"/>
  <c r="D56"/>
  <c r="D59"/>
  <c r="D62"/>
  <c r="O66"/>
  <c r="D53"/>
  <c r="M65"/>
  <c r="M66"/>
  <c r="J65"/>
  <c r="N65"/>
  <c r="I65"/>
  <c r="N66"/>
  <c r="G65"/>
  <c r="K65"/>
  <c r="O65"/>
  <c r="D32"/>
  <c r="I66"/>
  <c r="H66"/>
  <c r="H65"/>
  <c r="E40"/>
  <c r="E38" s="1"/>
  <c r="E37" s="1"/>
  <c r="D38"/>
  <c r="F37"/>
  <c r="F65" s="1"/>
  <c r="K66"/>
  <c r="J66"/>
  <c r="G66"/>
  <c r="E32"/>
  <c r="I6" i="1"/>
  <c r="I7"/>
  <c r="I5"/>
  <c r="D52" i="8" l="1"/>
  <c r="D37" s="1"/>
  <c r="D65" s="1"/>
  <c r="D66" s="1"/>
  <c r="E65"/>
  <c r="F66"/>
  <c r="E66"/>
  <c r="I8" i="1"/>
</calcChain>
</file>

<file path=xl/sharedStrings.xml><?xml version="1.0" encoding="utf-8"?>
<sst xmlns="http://schemas.openxmlformats.org/spreadsheetml/2006/main" count="238" uniqueCount="186">
  <si>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</si>
  <si>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</si>
  <si>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</si>
  <si>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</si>
  <si>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</si>
  <si>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>преддипломная</t>
  </si>
  <si>
    <t>Промежуточная аттестация</t>
  </si>
  <si>
    <t>Каникулы</t>
  </si>
  <si>
    <t>Всего</t>
  </si>
  <si>
    <t>Государственная итоговая аттестация</t>
  </si>
  <si>
    <t>I курс</t>
  </si>
  <si>
    <t>II курс</t>
  </si>
  <si>
    <t>III курс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</si>
  <si>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</si>
  <si>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</si>
  <si>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</si>
  <si>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максимальная</t>
  </si>
  <si>
    <t>Учебная нагрузка обучающихся (час.)</t>
  </si>
  <si>
    <t>всего занятий</t>
  </si>
  <si>
    <t>курсовых работ (проектов)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</si>
  <si>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</si>
  <si>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</si>
  <si>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</si>
  <si>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</si>
  <si>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</si>
  <si>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</si>
  <si>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</si>
  <si>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</si>
  <si>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Математика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</si>
  <si>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</si>
  <si>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</si>
  <si>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</si>
  <si>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</si>
  <si>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</si>
  <si>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</si>
  <si>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</si>
  <si>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</si>
  <si>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</si>
  <si>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</si>
  <si>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</si>
  <si>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</si>
  <si>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</si>
  <si>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</si>
  <si>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</si>
  <si>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</si>
  <si>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</si>
  <si>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</si>
  <si>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</si>
  <si>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</si>
  <si>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</si>
  <si>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</si>
  <si>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</si>
  <si>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</si>
  <si>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</si>
  <si>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ПМ.01</t>
  </si>
  <si>
    <t>Основы философии</t>
  </si>
  <si>
    <t>Информационные технологии в профессиональной деятельности</t>
  </si>
  <si>
    <t>Безопасность жизнедеятельности</t>
  </si>
  <si>
    <t>Профессиональные модули</t>
  </si>
  <si>
    <t>ПМ.00</t>
  </si>
  <si>
    <t>ПМ.02</t>
  </si>
  <si>
    <t>ПМ.03</t>
  </si>
  <si>
    <t>ПМ.04</t>
  </si>
  <si>
    <t>МДК.01.01</t>
  </si>
  <si>
    <t>МДК.02.01</t>
  </si>
  <si>
    <t>МДК.03.01</t>
  </si>
  <si>
    <t>Производственная практика (по профилю специальности)</t>
  </si>
  <si>
    <t>ПДП.00</t>
  </si>
  <si>
    <t>ГИА</t>
  </si>
  <si>
    <t>УП.01</t>
  </si>
  <si>
    <t>ПП.02</t>
  </si>
  <si>
    <t xml:space="preserve">Всего </t>
  </si>
  <si>
    <t>Практика преддипломная</t>
  </si>
  <si>
    <t>дисциплин и МДК</t>
  </si>
  <si>
    <t>учебной практики</t>
  </si>
  <si>
    <r>
      <t xml:space="preserve">Консультации </t>
    </r>
    <r>
      <rPr>
        <sz val="11"/>
        <color theme="1"/>
        <rFont val="Calibri"/>
        <family val="2"/>
        <charset val="204"/>
        <scheme val="minor"/>
      </rPr>
      <t>на учебную группу по 100 часов в год  (всего 300 часов)</t>
    </r>
  </si>
  <si>
    <t>дифф. зачетов</t>
  </si>
  <si>
    <t xml:space="preserve">1.2. Государственные экзамены </t>
  </si>
  <si>
    <t>зачетов</t>
  </si>
  <si>
    <t>МДК.04.01</t>
  </si>
  <si>
    <t>4 сем.                    18                                                                               нед.</t>
  </si>
  <si>
    <t>1 сем.                    16                                                                                нед.</t>
  </si>
  <si>
    <t>2 сем.                    23                                                                                нед.</t>
  </si>
  <si>
    <t>3 сем.                    16                                                                                нед.</t>
  </si>
  <si>
    <t>Русский язык и культура речи</t>
  </si>
  <si>
    <t>Основы социологии, политологии</t>
  </si>
  <si>
    <t>Психология общения</t>
  </si>
  <si>
    <t>ОГСЭ.05</t>
  </si>
  <si>
    <t>ОГСЭ.06</t>
  </si>
  <si>
    <t>ОГСЭ.07</t>
  </si>
  <si>
    <t>Экономика организации</t>
  </si>
  <si>
    <t>Статистика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</si>
  <si>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</si>
  <si>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</si>
  <si>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</si>
  <si>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Мировая экономика</t>
  </si>
  <si>
    <t>ОПД.16</t>
  </si>
  <si>
    <t>УП.03</t>
  </si>
  <si>
    <t>Э</t>
  </si>
  <si>
    <t>ДЗ</t>
  </si>
  <si>
    <t>З</t>
  </si>
  <si>
    <t>Распределение обязательной нагрузки по курсам и семестрам  (час. в семестр)</t>
  </si>
  <si>
    <t>-/12/3</t>
  </si>
  <si>
    <t xml:space="preserve"> -</t>
  </si>
  <si>
    <t>Биология</t>
  </si>
  <si>
    <t>Физика</t>
  </si>
  <si>
    <t xml:space="preserve"> ДЗ</t>
  </si>
  <si>
    <t>ЕН.03</t>
  </si>
  <si>
    <t>ЕН.04</t>
  </si>
  <si>
    <t>Экологические основы природопользования</t>
  </si>
  <si>
    <t>Информатика</t>
  </si>
  <si>
    <t>Основы экономической теории</t>
  </si>
  <si>
    <t>Основы менеджмента и маркетинга</t>
  </si>
  <si>
    <t>Экономический анализ</t>
  </si>
  <si>
    <t>Ценообразование</t>
  </si>
  <si>
    <t>Управление земельно-имущественным комплексом</t>
  </si>
  <si>
    <t>Управление территориями и недвижимым имуществом</t>
  </si>
  <si>
    <t>Осуществление кадастровых отношений</t>
  </si>
  <si>
    <t>Кадастры и кадастровая оценка земель</t>
  </si>
  <si>
    <t>Картографо-геодезическое сопровождение земельно-имущественных отношений</t>
  </si>
  <si>
    <t>Геодезия с основами картографии и картографического черчения</t>
  </si>
  <si>
    <t xml:space="preserve">Определение стоимости недвижимого имущества </t>
  </si>
  <si>
    <t>Оценка недвижимого имущества</t>
  </si>
  <si>
    <t>Бухгалтерский учет и налогообложение</t>
  </si>
  <si>
    <t>5 сем.                    13                                                                                нед.</t>
  </si>
  <si>
    <t>6 сем.                    12                                                                                нед.</t>
  </si>
  <si>
    <t>-</t>
  </si>
  <si>
    <t>-, ДЗ</t>
  </si>
  <si>
    <t>-/2/1</t>
  </si>
  <si>
    <t>ОПД.17</t>
  </si>
  <si>
    <t>производственной практики</t>
  </si>
  <si>
    <t>преддипломной практики</t>
  </si>
  <si>
    <t>экзаменов (в т.ч. экзаменов (квалификационных) по проф модулям</t>
  </si>
  <si>
    <t xml:space="preserve"> 1.1. Выпускная квалификационная работа в форме:                                                                                                                                                                                                                                              Дипломный проект</t>
  </si>
  <si>
    <t xml:space="preserve">                                                             дипломной работы</t>
  </si>
  <si>
    <t xml:space="preserve">Государственная (итоговая) аттестация                                                                                                                       Программа базовой подготовки                                                          </t>
  </si>
  <si>
    <t>4 нед.</t>
  </si>
  <si>
    <t>6 нед.</t>
  </si>
  <si>
    <t>Выполнение дипломной работы  с   18.05    по 14.06  (всего 4 нед.)</t>
  </si>
  <si>
    <t>Защита дипломной работы с  15.06  по 28.06  (всего 2 нед.)</t>
  </si>
  <si>
    <t>З,З,З,ДЗ</t>
  </si>
  <si>
    <t>самостоятельная работа</t>
  </si>
  <si>
    <t>Обязательная аудиторная</t>
  </si>
  <si>
    <t>-/1/1</t>
  </si>
  <si>
    <t>2. Сводные данные по бюджету времени (в неделях)</t>
  </si>
  <si>
    <t>3. План учебного процесса</t>
  </si>
  <si>
    <t>ПП.04</t>
  </si>
  <si>
    <t>ДЗ, ДЗ</t>
  </si>
  <si>
    <t>Всего по ООП с учетом общеобразовательного цикла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</si>
  <si>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</si>
  <si>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</si>
  <si>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</si>
  <si>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</si>
  <si>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</si>
  <si>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</si>
  <si>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</si>
  <si>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</si>
  <si>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</si>
  <si>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Химия</t>
  </si>
  <si>
    <t>ОУД.10</t>
  </si>
  <si>
    <t>ОУД.11</t>
  </si>
  <si>
    <t>ОУД.12</t>
  </si>
  <si>
    <t>География</t>
  </si>
  <si>
    <t>ОУД.13</t>
  </si>
  <si>
    <t>Экология</t>
  </si>
  <si>
    <t xml:space="preserve"> -, Э</t>
  </si>
  <si>
    <t>Проектно-сметное дело</t>
  </si>
  <si>
    <t>в т. ч.</t>
  </si>
  <si>
    <t>теоретические занятия</t>
  </si>
  <si>
    <t>лаб. и практ. занятий</t>
  </si>
  <si>
    <t>УД.01</t>
  </si>
  <si>
    <t>-,-,-,ДЗ</t>
  </si>
  <si>
    <t>-, -</t>
  </si>
  <si>
    <t>-/6/7</t>
  </si>
  <si>
    <t>-/12/11</t>
  </si>
  <si>
    <t>1/2/1</t>
  </si>
  <si>
    <t>7/3/0</t>
  </si>
  <si>
    <t>1</t>
  </si>
  <si>
    <t>-/5/4</t>
  </si>
  <si>
    <t>8/28/15</t>
  </si>
  <si>
    <t>8/16/12</t>
  </si>
  <si>
    <t xml:space="preserve"> -,Э</t>
  </si>
  <si>
    <t>ОУД.14</t>
  </si>
  <si>
    <t xml:space="preserve">Математика </t>
  </si>
  <si>
    <t xml:space="preserve">Обществознание </t>
  </si>
  <si>
    <t>Астрономия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</si>
</sst>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/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1" fillId="0" borderId="12" xfId="0" applyFont="1" applyBorder="1" applyAlignment="1"/>
    <xf numFmtId="0" fontId="1" fillId="0" borderId="6" xfId="0" applyFont="1" applyBorder="1" applyAlignment="1"/>
    <xf numFmtId="0" fontId="1" fillId="0" borderId="13" xfId="0" applyFont="1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1" fontId="0" fillId="0" borderId="1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6" borderId="2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0" fillId="3" borderId="0" xfId="0" applyFill="1"/>
    <xf numFmtId="1" fontId="1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0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F23" sqref="F23"/>
    </sheetView>
  </sheetViews>
  <sheetFormatPr defaultRowHeight="15"/>
  <cols>
    <col min="1" max="1" width="8.42578125" customWidth="1"/>
    <col min="2" max="2" width="22.28515625" customWidth="1"/>
    <col min="3" max="3" width="10.28515625" customWidth="1"/>
    <col min="4" max="4" width="16" customWidth="1"/>
    <col min="5" max="6" width="16.5703125" customWidth="1"/>
    <col min="7" max="7" width="17.7109375" customWidth="1"/>
    <col min="8" max="8" width="12.85546875" customWidth="1"/>
    <col min="9" max="9" width="10.42578125" customWidth="1"/>
  </cols>
  <sheetData>
    <row r="1" spans="1:15" ht="18.75">
      <c r="A1" s="51" t="s">
        <v>144</v>
      </c>
      <c r="B1" s="52"/>
      <c r="C1" s="52"/>
      <c r="D1" s="52"/>
      <c r="E1" s="52"/>
      <c r="F1" s="52"/>
      <c r="G1" s="52"/>
      <c r="H1" s="52"/>
      <c r="I1" s="52"/>
    </row>
    <row r="2" spans="1:15" ht="21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5" ht="25.5" customHeight="1">
      <c r="A3" s="135" t="s">
        <v>0</v>
      </c>
      <c r="B3" s="135" t="s">
        <v>1</v>
      </c>
      <c r="C3" s="135" t="s">
        <v>2</v>
      </c>
      <c r="D3" s="135" t="s">
        <v>3</v>
      </c>
      <c r="E3" s="135"/>
      <c r="F3" s="135" t="s">
        <v>6</v>
      </c>
      <c r="G3" s="135" t="s">
        <v>9</v>
      </c>
      <c r="H3" s="135" t="s">
        <v>7</v>
      </c>
      <c r="I3" s="135" t="s">
        <v>8</v>
      </c>
      <c r="J3" s="1"/>
      <c r="K3" s="1"/>
      <c r="L3" s="1"/>
      <c r="M3" s="1"/>
      <c r="N3" s="1"/>
      <c r="O3" s="1"/>
    </row>
    <row r="4" spans="1:15" ht="34.5" customHeight="1">
      <c r="A4" s="135"/>
      <c r="B4" s="135"/>
      <c r="C4" s="135"/>
      <c r="D4" s="53" t="s">
        <v>4</v>
      </c>
      <c r="E4" s="53" t="s">
        <v>5</v>
      </c>
      <c r="F4" s="135"/>
      <c r="G4" s="135"/>
      <c r="H4" s="135"/>
      <c r="I4" s="135"/>
      <c r="J4" s="1"/>
      <c r="K4" s="1"/>
      <c r="L4" s="1"/>
      <c r="M4" s="1"/>
      <c r="N4" s="1"/>
      <c r="O4" s="1"/>
    </row>
    <row r="5" spans="1:15" ht="20.100000000000001" customHeight="1">
      <c r="A5" s="54" t="s">
        <v>10</v>
      </c>
      <c r="B5" s="54">
        <v>39</v>
      </c>
      <c r="C5" s="54"/>
      <c r="D5" s="54"/>
      <c r="E5" s="54"/>
      <c r="F5" s="54">
        <v>2</v>
      </c>
      <c r="G5" s="54"/>
      <c r="H5" s="54">
        <v>11</v>
      </c>
      <c r="I5" s="54">
        <f>B5+C5+D5+E5+F5+G5+H5</f>
        <v>52</v>
      </c>
      <c r="J5" s="1"/>
      <c r="K5" s="1"/>
      <c r="L5" s="1"/>
      <c r="M5" s="1"/>
      <c r="N5" s="1"/>
      <c r="O5" s="1"/>
    </row>
    <row r="6" spans="1:15" ht="20.100000000000001" customHeight="1">
      <c r="A6" s="54" t="s">
        <v>11</v>
      </c>
      <c r="B6" s="54">
        <v>34</v>
      </c>
      <c r="C6" s="54">
        <v>5</v>
      </c>
      <c r="D6" s="54"/>
      <c r="E6" s="54"/>
      <c r="F6" s="54">
        <v>2</v>
      </c>
      <c r="G6" s="54"/>
      <c r="H6" s="54">
        <v>11</v>
      </c>
      <c r="I6" s="54">
        <f t="shared" ref="I6:I7" si="0">B6+C6+D6+E6+F6+G6+H6</f>
        <v>52</v>
      </c>
      <c r="J6" s="1"/>
      <c r="K6" s="1"/>
      <c r="L6" s="1"/>
      <c r="M6" s="1"/>
      <c r="N6" s="1"/>
      <c r="O6" s="1"/>
    </row>
    <row r="7" spans="1:15" ht="20.100000000000001" customHeight="1">
      <c r="A7" s="54" t="s">
        <v>12</v>
      </c>
      <c r="B7" s="54">
        <v>25</v>
      </c>
      <c r="C7" s="54"/>
      <c r="D7" s="54">
        <v>5</v>
      </c>
      <c r="E7" s="54">
        <v>4</v>
      </c>
      <c r="F7" s="54">
        <v>1</v>
      </c>
      <c r="G7" s="54">
        <v>6</v>
      </c>
      <c r="H7" s="54">
        <v>2</v>
      </c>
      <c r="I7" s="54">
        <f t="shared" si="0"/>
        <v>43</v>
      </c>
      <c r="J7" s="1"/>
      <c r="K7" s="1"/>
      <c r="L7" s="1"/>
      <c r="M7" s="1"/>
      <c r="N7" s="1"/>
      <c r="O7" s="1"/>
    </row>
    <row r="8" spans="1:15" ht="20.100000000000001" customHeight="1">
      <c r="A8" s="53" t="s">
        <v>8</v>
      </c>
      <c r="B8" s="54">
        <f>SUM(B5:B7)</f>
        <v>98</v>
      </c>
      <c r="C8" s="54">
        <f t="shared" ref="C8:H8" si="1">SUM(C5:C7)</f>
        <v>5</v>
      </c>
      <c r="D8" s="54">
        <f t="shared" si="1"/>
        <v>5</v>
      </c>
      <c r="E8" s="54">
        <f t="shared" si="1"/>
        <v>4</v>
      </c>
      <c r="F8" s="54">
        <f t="shared" si="1"/>
        <v>5</v>
      </c>
      <c r="G8" s="54">
        <f t="shared" si="1"/>
        <v>6</v>
      </c>
      <c r="H8" s="54">
        <f t="shared" si="1"/>
        <v>24</v>
      </c>
      <c r="I8" s="54">
        <f>SUM(I5:I7)</f>
        <v>147</v>
      </c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8">
    <mergeCell ref="A3:A4"/>
    <mergeCell ref="F3:F4"/>
    <mergeCell ref="G3:G4"/>
    <mergeCell ref="H3:H4"/>
    <mergeCell ref="I3:I4"/>
    <mergeCell ref="D3:E3"/>
    <mergeCell ref="B3:B4"/>
    <mergeCell ref="C3:C4"/>
  </mergeCells>
  <pageMargins left="0.7" right="0.28999999999999998" top="0.66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>
      <selection activeCell="S47" sqref="S47"/>
    </sheetView>
  </sheetViews>
  <sheetFormatPr defaultRowHeight="15"/>
  <cols>
    <col min="1" max="1" width="10.5703125" customWidth="1"/>
    <col min="2" max="2" width="61.28515625" customWidth="1"/>
    <col min="3" max="3" width="9.28515625" customWidth="1"/>
    <col min="4" max="4" width="6.85546875" customWidth="1"/>
    <col min="5" max="5" width="7.5703125" customWidth="1"/>
    <col min="6" max="6" width="6.85546875" customWidth="1"/>
    <col min="7" max="8" width="8" customWidth="1"/>
    <col min="9" max="9" width="6.7109375" customWidth="1"/>
    <col min="10" max="15" width="7.7109375" customWidth="1"/>
  </cols>
  <sheetData>
    <row r="1" spans="1:15" ht="18.75">
      <c r="A1" s="2" t="s">
        <v>145</v>
      </c>
    </row>
    <row r="2" spans="1:15" s="105" customFormat="1" ht="30.75" customHeight="1">
      <c r="A2" s="160" t="s">
        <v>13</v>
      </c>
      <c r="B2" s="162" t="s">
        <v>14</v>
      </c>
      <c r="C2" s="160" t="s">
        <v>15</v>
      </c>
      <c r="D2" s="162" t="s">
        <v>17</v>
      </c>
      <c r="E2" s="162"/>
      <c r="F2" s="162"/>
      <c r="G2" s="162"/>
      <c r="H2" s="162"/>
      <c r="I2" s="162"/>
      <c r="J2" s="162" t="s">
        <v>101</v>
      </c>
      <c r="K2" s="162"/>
      <c r="L2" s="162"/>
      <c r="M2" s="162"/>
      <c r="N2" s="162"/>
      <c r="O2" s="162"/>
    </row>
    <row r="3" spans="1:15" s="105" customFormat="1" ht="31.5" customHeight="1">
      <c r="A3" s="160"/>
      <c r="B3" s="162"/>
      <c r="C3" s="160"/>
      <c r="D3" s="160" t="s">
        <v>16</v>
      </c>
      <c r="E3" s="161" t="s">
        <v>141</v>
      </c>
      <c r="F3" s="170" t="s">
        <v>142</v>
      </c>
      <c r="G3" s="171"/>
      <c r="H3" s="171"/>
      <c r="I3" s="172"/>
      <c r="J3" s="173" t="s">
        <v>10</v>
      </c>
      <c r="K3" s="173"/>
      <c r="L3" s="173" t="s">
        <v>11</v>
      </c>
      <c r="M3" s="173"/>
      <c r="N3" s="173" t="s">
        <v>12</v>
      </c>
      <c r="O3" s="173"/>
    </row>
    <row r="4" spans="1:15" s="105" customFormat="1" ht="31.5" customHeight="1">
      <c r="A4" s="160"/>
      <c r="B4" s="162"/>
      <c r="C4" s="160"/>
      <c r="D4" s="160"/>
      <c r="E4" s="143"/>
      <c r="F4" s="174" t="s">
        <v>18</v>
      </c>
      <c r="G4" s="170" t="s">
        <v>167</v>
      </c>
      <c r="H4" s="171"/>
      <c r="I4" s="171"/>
      <c r="J4" s="136" t="s">
        <v>81</v>
      </c>
      <c r="K4" s="136" t="s">
        <v>82</v>
      </c>
      <c r="L4" s="136" t="s">
        <v>83</v>
      </c>
      <c r="M4" s="136" t="s">
        <v>80</v>
      </c>
      <c r="N4" s="136" t="s">
        <v>124</v>
      </c>
      <c r="O4" s="136" t="s">
        <v>125</v>
      </c>
    </row>
    <row r="5" spans="1:15" s="105" customFormat="1" ht="20.25" customHeight="1">
      <c r="A5" s="160"/>
      <c r="B5" s="162"/>
      <c r="C5" s="160"/>
      <c r="D5" s="160"/>
      <c r="E5" s="143"/>
      <c r="F5" s="144"/>
      <c r="G5" s="143" t="s">
        <v>168</v>
      </c>
      <c r="H5" s="143" t="s">
        <v>169</v>
      </c>
      <c r="I5" s="144" t="s">
        <v>19</v>
      </c>
      <c r="J5" s="137"/>
      <c r="K5" s="137"/>
      <c r="L5" s="137"/>
      <c r="M5" s="137"/>
      <c r="N5" s="137"/>
      <c r="O5" s="137"/>
    </row>
    <row r="6" spans="1:15" s="105" customFormat="1" ht="115.5" customHeight="1" thickBot="1">
      <c r="A6" s="161"/>
      <c r="B6" s="163"/>
      <c r="C6" s="161"/>
      <c r="D6" s="161"/>
      <c r="E6" s="143"/>
      <c r="F6" s="144"/>
      <c r="G6" s="143"/>
      <c r="H6" s="143"/>
      <c r="I6" s="144"/>
      <c r="J6" s="137"/>
      <c r="K6" s="137"/>
      <c r="L6" s="137"/>
      <c r="M6" s="137"/>
      <c r="N6" s="137"/>
      <c r="O6" s="137"/>
    </row>
    <row r="7" spans="1:15" ht="14.25" customHeight="1" thickBot="1">
      <c r="A7" s="131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/>
      <c r="I7" s="133">
        <v>8</v>
      </c>
      <c r="J7" s="131">
        <v>9</v>
      </c>
      <c r="K7" s="134">
        <v>10</v>
      </c>
      <c r="L7" s="131">
        <v>11</v>
      </c>
      <c r="M7" s="134">
        <v>12</v>
      </c>
      <c r="N7" s="131">
        <v>13</v>
      </c>
      <c r="O7" s="134">
        <v>14</v>
      </c>
    </row>
    <row r="8" spans="1:15" ht="15.75" thickBot="1">
      <c r="A8" s="126" t="s">
        <v>20</v>
      </c>
      <c r="B8" s="127" t="s">
        <v>21</v>
      </c>
      <c r="C8" s="128" t="s">
        <v>102</v>
      </c>
      <c r="D8" s="129">
        <f>D9+D10+D11+D12+D13+D14+D15+D16+D17+D18+D19+D20+D21+D22+D23</f>
        <v>2106</v>
      </c>
      <c r="E8" s="129">
        <f t="shared" ref="E8:H8" si="0">E9+E10+E11+E12+E13+E14+E15+E16+E17+E18+E19+E20+E21+E22+E23</f>
        <v>702</v>
      </c>
      <c r="F8" s="129">
        <f t="shared" si="0"/>
        <v>1404</v>
      </c>
      <c r="G8" s="129">
        <f t="shared" si="0"/>
        <v>857</v>
      </c>
      <c r="H8" s="129">
        <f t="shared" si="0"/>
        <v>547</v>
      </c>
      <c r="I8" s="129">
        <f t="shared" ref="I8" si="1">I9+I10+I11+I12+I13+I14+I15+I16+I17+I18+I19+I20+I21+I22+I23</f>
        <v>0</v>
      </c>
      <c r="J8" s="129">
        <f t="shared" ref="J8" si="2">J9+J10+J11+J12+J13+J14+J15+J16+J17+J18+J19+J20+J21+J22+J23</f>
        <v>576</v>
      </c>
      <c r="K8" s="129">
        <f t="shared" ref="K8" si="3">K9+K10+K11+K12+K13+K14+K15+K16+K17+K18+K19+K20+K21+K22+K23</f>
        <v>828</v>
      </c>
      <c r="L8" s="129">
        <f t="shared" ref="L8" si="4">L9+L11+L12+L13+L14+L15+L16+L17+L18+L19+L20+L21+L22+L23</f>
        <v>0</v>
      </c>
      <c r="M8" s="129">
        <f t="shared" ref="M8" si="5">M9+M11+M12+M13+M14+M15+M16+M17+M18+M19+M20+M21+M22+M23</f>
        <v>0</v>
      </c>
      <c r="N8" s="129">
        <f t="shared" ref="N8" si="6">N9+N11+N12+N13+N14+N15+N16+N17+N18+N19+N20+N21+N22+N23</f>
        <v>0</v>
      </c>
      <c r="O8" s="130">
        <f t="shared" ref="O8" si="7">O9+O11+O12+O13+O14+O15+O16+O17+O18+O19+O20+O21+O22+O23</f>
        <v>0</v>
      </c>
    </row>
    <row r="9" spans="1:15">
      <c r="A9" s="117" t="s">
        <v>149</v>
      </c>
      <c r="B9" s="117" t="s">
        <v>22</v>
      </c>
      <c r="C9" s="118" t="s">
        <v>181</v>
      </c>
      <c r="D9" s="119">
        <v>117</v>
      </c>
      <c r="E9" s="120">
        <f>D9-F9</f>
        <v>39</v>
      </c>
      <c r="F9" s="120">
        <f t="shared" ref="F9:F23" si="8">J9+K9</f>
        <v>78</v>
      </c>
      <c r="G9" s="120">
        <f>F9-H9-I9</f>
        <v>14</v>
      </c>
      <c r="H9" s="121">
        <v>64</v>
      </c>
      <c r="I9" s="122"/>
      <c r="J9" s="123">
        <v>32</v>
      </c>
      <c r="K9" s="124">
        <v>46</v>
      </c>
      <c r="L9" s="125"/>
      <c r="M9" s="124"/>
      <c r="N9" s="123"/>
      <c r="O9" s="124"/>
    </row>
    <row r="10" spans="1:15">
      <c r="A10" s="8" t="s">
        <v>150</v>
      </c>
      <c r="B10" s="8" t="s">
        <v>23</v>
      </c>
      <c r="C10" s="43" t="s">
        <v>127</v>
      </c>
      <c r="D10" s="63">
        <v>176</v>
      </c>
      <c r="E10" s="25">
        <f>D10-F10</f>
        <v>59</v>
      </c>
      <c r="F10" s="25">
        <f t="shared" si="8"/>
        <v>117</v>
      </c>
      <c r="G10" s="25">
        <f>F10-H10-I10</f>
        <v>117</v>
      </c>
      <c r="H10" s="114"/>
      <c r="I10" s="64"/>
      <c r="J10" s="65">
        <v>48</v>
      </c>
      <c r="K10" s="66">
        <v>69</v>
      </c>
      <c r="L10" s="115"/>
      <c r="M10" s="66"/>
      <c r="N10" s="65"/>
      <c r="O10" s="66"/>
    </row>
    <row r="11" spans="1:15">
      <c r="A11" s="8" t="s">
        <v>151</v>
      </c>
      <c r="B11" s="8" t="s">
        <v>24</v>
      </c>
      <c r="C11" s="43" t="s">
        <v>127</v>
      </c>
      <c r="D11" s="63">
        <v>175</v>
      </c>
      <c r="E11" s="25">
        <f t="shared" ref="E11:E23" si="9">D11-F11</f>
        <v>58</v>
      </c>
      <c r="F11" s="25">
        <f t="shared" si="8"/>
        <v>117</v>
      </c>
      <c r="G11" s="25">
        <f t="shared" ref="G11:G23" si="10">F11-H11-I11</f>
        <v>0</v>
      </c>
      <c r="H11" s="114">
        <v>117</v>
      </c>
      <c r="I11" s="64"/>
      <c r="J11" s="65">
        <v>48</v>
      </c>
      <c r="K11" s="66">
        <v>69</v>
      </c>
      <c r="L11" s="115"/>
      <c r="M11" s="66"/>
      <c r="N11" s="65"/>
      <c r="O11" s="66"/>
    </row>
    <row r="12" spans="1:15">
      <c r="A12" s="8" t="s">
        <v>152</v>
      </c>
      <c r="B12" s="8" t="s">
        <v>183</v>
      </c>
      <c r="C12" s="43" t="s">
        <v>165</v>
      </c>
      <c r="D12" s="63">
        <v>351</v>
      </c>
      <c r="E12" s="25">
        <f t="shared" si="9"/>
        <v>117</v>
      </c>
      <c r="F12" s="25">
        <f t="shared" si="8"/>
        <v>234</v>
      </c>
      <c r="G12" s="25">
        <f t="shared" si="10"/>
        <v>116</v>
      </c>
      <c r="H12" s="114">
        <v>118</v>
      </c>
      <c r="I12" s="64"/>
      <c r="J12" s="65">
        <v>96</v>
      </c>
      <c r="K12" s="66">
        <v>138</v>
      </c>
      <c r="L12" s="115"/>
      <c r="M12" s="66"/>
      <c r="N12" s="65"/>
      <c r="O12" s="66"/>
    </row>
    <row r="13" spans="1:15">
      <c r="A13" s="8" t="s">
        <v>153</v>
      </c>
      <c r="B13" s="8" t="s">
        <v>25</v>
      </c>
      <c r="C13" s="43" t="s">
        <v>106</v>
      </c>
      <c r="D13" s="63">
        <v>175</v>
      </c>
      <c r="E13" s="25">
        <f t="shared" si="9"/>
        <v>58</v>
      </c>
      <c r="F13" s="25">
        <f t="shared" si="8"/>
        <v>117</v>
      </c>
      <c r="G13" s="25">
        <f t="shared" si="10"/>
        <v>117</v>
      </c>
      <c r="H13" s="114"/>
      <c r="I13" s="64"/>
      <c r="J13" s="65"/>
      <c r="K13" s="66">
        <v>117</v>
      </c>
      <c r="L13" s="115"/>
      <c r="M13" s="66"/>
      <c r="N13" s="65"/>
      <c r="O13" s="66"/>
    </row>
    <row r="14" spans="1:15" ht="17.25" customHeight="1">
      <c r="A14" s="8" t="s">
        <v>154</v>
      </c>
      <c r="B14" s="8" t="s">
        <v>26</v>
      </c>
      <c r="C14" s="114" t="s">
        <v>147</v>
      </c>
      <c r="D14" s="63">
        <v>175</v>
      </c>
      <c r="E14" s="25">
        <f t="shared" si="9"/>
        <v>58</v>
      </c>
      <c r="F14" s="25">
        <f t="shared" si="8"/>
        <v>117</v>
      </c>
      <c r="G14" s="25">
        <f t="shared" si="10"/>
        <v>0</v>
      </c>
      <c r="H14" s="114">
        <v>117</v>
      </c>
      <c r="I14" s="64"/>
      <c r="J14" s="65">
        <v>48</v>
      </c>
      <c r="K14" s="66">
        <v>69</v>
      </c>
      <c r="L14" s="115"/>
      <c r="M14" s="66"/>
      <c r="N14" s="65"/>
      <c r="O14" s="66"/>
    </row>
    <row r="15" spans="1:15">
      <c r="A15" s="8" t="s">
        <v>155</v>
      </c>
      <c r="B15" s="8" t="s">
        <v>27</v>
      </c>
      <c r="C15" s="114" t="s">
        <v>99</v>
      </c>
      <c r="D15" s="63">
        <v>105</v>
      </c>
      <c r="E15" s="25">
        <f t="shared" si="9"/>
        <v>35</v>
      </c>
      <c r="F15" s="25">
        <f t="shared" si="8"/>
        <v>70</v>
      </c>
      <c r="G15" s="25">
        <f t="shared" si="10"/>
        <v>50</v>
      </c>
      <c r="H15" s="114">
        <v>20</v>
      </c>
      <c r="I15" s="64"/>
      <c r="J15" s="65">
        <v>70</v>
      </c>
      <c r="K15" s="66"/>
      <c r="L15" s="115"/>
      <c r="M15" s="66"/>
      <c r="N15" s="65"/>
      <c r="O15" s="66"/>
    </row>
    <row r="16" spans="1:15">
      <c r="A16" s="8" t="s">
        <v>156</v>
      </c>
      <c r="B16" s="8" t="s">
        <v>110</v>
      </c>
      <c r="C16" s="43" t="s">
        <v>106</v>
      </c>
      <c r="D16" s="63">
        <v>150</v>
      </c>
      <c r="E16" s="25">
        <f t="shared" si="9"/>
        <v>50</v>
      </c>
      <c r="F16" s="25">
        <f t="shared" si="8"/>
        <v>100</v>
      </c>
      <c r="G16" s="25">
        <f t="shared" si="10"/>
        <v>50</v>
      </c>
      <c r="H16" s="114">
        <v>50</v>
      </c>
      <c r="I16" s="64"/>
      <c r="J16" s="65"/>
      <c r="K16" s="66">
        <v>100</v>
      </c>
      <c r="L16" s="115"/>
      <c r="M16" s="66"/>
      <c r="N16" s="65"/>
      <c r="O16" s="66"/>
    </row>
    <row r="17" spans="1:15">
      <c r="A17" s="8" t="s">
        <v>157</v>
      </c>
      <c r="B17" s="8" t="s">
        <v>105</v>
      </c>
      <c r="C17" s="43" t="s">
        <v>165</v>
      </c>
      <c r="D17" s="63">
        <v>182</v>
      </c>
      <c r="E17" s="25">
        <f t="shared" si="9"/>
        <v>61</v>
      </c>
      <c r="F17" s="25">
        <f t="shared" si="8"/>
        <v>121</v>
      </c>
      <c r="G17" s="25">
        <f t="shared" si="10"/>
        <v>96</v>
      </c>
      <c r="H17" s="114">
        <v>25</v>
      </c>
      <c r="I17" s="64"/>
      <c r="J17" s="65">
        <v>51</v>
      </c>
      <c r="K17" s="66">
        <v>70</v>
      </c>
      <c r="L17" s="115"/>
      <c r="M17" s="66"/>
      <c r="N17" s="65"/>
      <c r="O17" s="66"/>
    </row>
    <row r="18" spans="1:15">
      <c r="A18" s="8" t="s">
        <v>159</v>
      </c>
      <c r="B18" s="8" t="s">
        <v>158</v>
      </c>
      <c r="C18" s="114" t="s">
        <v>99</v>
      </c>
      <c r="D18" s="63">
        <v>117</v>
      </c>
      <c r="E18" s="25">
        <f t="shared" si="9"/>
        <v>39</v>
      </c>
      <c r="F18" s="25">
        <f t="shared" si="8"/>
        <v>78</v>
      </c>
      <c r="G18" s="25">
        <f t="shared" si="10"/>
        <v>58</v>
      </c>
      <c r="H18" s="114">
        <v>20</v>
      </c>
      <c r="I18" s="64"/>
      <c r="J18" s="65"/>
      <c r="K18" s="66">
        <v>78</v>
      </c>
      <c r="L18" s="115"/>
      <c r="M18" s="66"/>
      <c r="N18" s="65"/>
      <c r="O18" s="66"/>
    </row>
    <row r="19" spans="1:15">
      <c r="A19" s="8" t="s">
        <v>160</v>
      </c>
      <c r="B19" s="8" t="s">
        <v>184</v>
      </c>
      <c r="C19" s="43" t="s">
        <v>99</v>
      </c>
      <c r="D19" s="63">
        <v>162</v>
      </c>
      <c r="E19" s="25">
        <f t="shared" si="9"/>
        <v>54</v>
      </c>
      <c r="F19" s="25">
        <f t="shared" si="8"/>
        <v>108</v>
      </c>
      <c r="G19" s="25">
        <f t="shared" si="10"/>
        <v>108</v>
      </c>
      <c r="H19" s="114"/>
      <c r="I19" s="64"/>
      <c r="J19" s="65">
        <v>108</v>
      </c>
      <c r="K19" s="66"/>
      <c r="L19" s="115"/>
      <c r="M19" s="66"/>
      <c r="N19" s="65"/>
      <c r="O19" s="66"/>
    </row>
    <row r="20" spans="1:15">
      <c r="A20" s="8" t="s">
        <v>161</v>
      </c>
      <c r="B20" s="8" t="s">
        <v>104</v>
      </c>
      <c r="C20" s="43" t="s">
        <v>99</v>
      </c>
      <c r="D20" s="63">
        <v>54</v>
      </c>
      <c r="E20" s="25">
        <f t="shared" si="9"/>
        <v>18</v>
      </c>
      <c r="F20" s="25">
        <f t="shared" si="8"/>
        <v>36</v>
      </c>
      <c r="G20" s="25">
        <f t="shared" si="10"/>
        <v>28</v>
      </c>
      <c r="H20" s="114">
        <v>8</v>
      </c>
      <c r="I20" s="64"/>
      <c r="J20" s="65"/>
      <c r="K20" s="66">
        <v>36</v>
      </c>
      <c r="L20" s="115"/>
      <c r="M20" s="66"/>
      <c r="N20" s="65"/>
      <c r="O20" s="66"/>
    </row>
    <row r="21" spans="1:15">
      <c r="A21" s="8" t="s">
        <v>163</v>
      </c>
      <c r="B21" s="8" t="s">
        <v>162</v>
      </c>
      <c r="C21" s="114" t="s">
        <v>99</v>
      </c>
      <c r="D21" s="63">
        <v>54</v>
      </c>
      <c r="E21" s="25">
        <f t="shared" si="9"/>
        <v>18</v>
      </c>
      <c r="F21" s="25">
        <f t="shared" si="8"/>
        <v>36</v>
      </c>
      <c r="G21" s="25">
        <f t="shared" si="10"/>
        <v>28</v>
      </c>
      <c r="H21" s="114">
        <v>8</v>
      </c>
      <c r="I21" s="64"/>
      <c r="J21" s="65">
        <v>36</v>
      </c>
      <c r="K21" s="66"/>
      <c r="L21" s="115"/>
      <c r="M21" s="66"/>
      <c r="N21" s="65"/>
      <c r="O21" s="66"/>
    </row>
    <row r="22" spans="1:15">
      <c r="A22" s="8" t="s">
        <v>182</v>
      </c>
      <c r="B22" s="8" t="s">
        <v>164</v>
      </c>
      <c r="C22" s="114" t="s">
        <v>99</v>
      </c>
      <c r="D22" s="63">
        <v>54</v>
      </c>
      <c r="E22" s="25">
        <f t="shared" si="9"/>
        <v>18</v>
      </c>
      <c r="F22" s="25">
        <f t="shared" si="8"/>
        <v>36</v>
      </c>
      <c r="G22" s="25">
        <f t="shared" si="10"/>
        <v>36</v>
      </c>
      <c r="H22" s="114"/>
      <c r="I22" s="64"/>
      <c r="J22" s="65"/>
      <c r="K22" s="66">
        <v>36</v>
      </c>
      <c r="L22" s="115"/>
      <c r="M22" s="66"/>
      <c r="N22" s="65"/>
      <c r="O22" s="66"/>
    </row>
    <row r="23" spans="1:15">
      <c r="A23" s="8" t="s">
        <v>170</v>
      </c>
      <c r="B23" s="116" t="s">
        <v>185</v>
      </c>
      <c r="C23" s="43" t="s">
        <v>126</v>
      </c>
      <c r="D23" s="63">
        <v>59</v>
      </c>
      <c r="E23" s="25">
        <f t="shared" si="9"/>
        <v>20</v>
      </c>
      <c r="F23" s="25">
        <f t="shared" si="8"/>
        <v>39</v>
      </c>
      <c r="G23" s="25">
        <f t="shared" si="10"/>
        <v>39</v>
      </c>
      <c r="H23" s="114"/>
      <c r="I23" s="64"/>
      <c r="J23" s="65">
        <v>39</v>
      </c>
      <c r="K23" s="66"/>
      <c r="L23" s="115"/>
      <c r="M23" s="66"/>
      <c r="N23" s="65"/>
      <c r="O23" s="66"/>
    </row>
    <row r="24" spans="1:15">
      <c r="A24" s="7" t="s">
        <v>29</v>
      </c>
      <c r="B24" s="7" t="s">
        <v>30</v>
      </c>
      <c r="C24" s="44" t="s">
        <v>176</v>
      </c>
      <c r="D24" s="26">
        <f t="shared" ref="D24:E24" si="11">D25+D26+D27+D28+D29+D30+D31</f>
        <v>699</v>
      </c>
      <c r="E24" s="26">
        <f t="shared" si="11"/>
        <v>233</v>
      </c>
      <c r="F24" s="26">
        <f>F25+F26+F27+F28+F29+F30+F31</f>
        <v>466</v>
      </c>
      <c r="G24" s="26">
        <f t="shared" ref="G24:O24" si="12">G25+G26+G27+G28+G29+G30+G31</f>
        <v>184</v>
      </c>
      <c r="H24" s="26">
        <f t="shared" si="12"/>
        <v>282</v>
      </c>
      <c r="I24" s="68">
        <f t="shared" si="12"/>
        <v>0</v>
      </c>
      <c r="J24" s="75">
        <f t="shared" si="12"/>
        <v>0</v>
      </c>
      <c r="K24" s="76">
        <f t="shared" si="12"/>
        <v>0</v>
      </c>
      <c r="L24" s="75">
        <f t="shared" si="12"/>
        <v>152</v>
      </c>
      <c r="M24" s="76">
        <f t="shared" si="12"/>
        <v>120</v>
      </c>
      <c r="N24" s="75">
        <f t="shared" si="12"/>
        <v>100</v>
      </c>
      <c r="O24" s="76">
        <f t="shared" si="12"/>
        <v>94</v>
      </c>
    </row>
    <row r="25" spans="1:15">
      <c r="A25" s="14" t="s">
        <v>31</v>
      </c>
      <c r="B25" s="8" t="s">
        <v>55</v>
      </c>
      <c r="C25" s="43" t="s">
        <v>100</v>
      </c>
      <c r="D25" s="59">
        <v>58</v>
      </c>
      <c r="E25" s="25">
        <f t="shared" ref="E25:E31" si="13">D25-F25</f>
        <v>10</v>
      </c>
      <c r="F25" s="59">
        <v>48</v>
      </c>
      <c r="G25" s="59">
        <f>F25-H25</f>
        <v>48</v>
      </c>
      <c r="H25" s="59"/>
      <c r="I25" s="64"/>
      <c r="J25" s="65"/>
      <c r="K25" s="66"/>
      <c r="L25" s="65"/>
      <c r="M25" s="66"/>
      <c r="N25" s="65">
        <v>48</v>
      </c>
      <c r="O25" s="66"/>
    </row>
    <row r="26" spans="1:15">
      <c r="A26" s="14" t="s">
        <v>32</v>
      </c>
      <c r="B26" s="8" t="s">
        <v>25</v>
      </c>
      <c r="C26" s="43" t="s">
        <v>100</v>
      </c>
      <c r="D26" s="59">
        <v>58</v>
      </c>
      <c r="E26" s="25">
        <f t="shared" si="13"/>
        <v>10</v>
      </c>
      <c r="F26" s="59">
        <v>48</v>
      </c>
      <c r="G26" s="67">
        <f t="shared" ref="G26:G31" si="14">F26-H26</f>
        <v>48</v>
      </c>
      <c r="H26" s="59"/>
      <c r="I26" s="64"/>
      <c r="J26" s="65"/>
      <c r="K26" s="66"/>
      <c r="L26" s="65"/>
      <c r="M26" s="66">
        <v>48</v>
      </c>
      <c r="N26" s="65"/>
      <c r="O26" s="66"/>
    </row>
    <row r="27" spans="1:15">
      <c r="A27" s="14" t="s">
        <v>33</v>
      </c>
      <c r="B27" s="8" t="s">
        <v>24</v>
      </c>
      <c r="C27" s="43" t="s">
        <v>171</v>
      </c>
      <c r="D27" s="59">
        <v>146</v>
      </c>
      <c r="E27" s="25">
        <f t="shared" si="13"/>
        <v>28</v>
      </c>
      <c r="F27" s="59">
        <v>118</v>
      </c>
      <c r="G27" s="67">
        <f t="shared" si="14"/>
        <v>0</v>
      </c>
      <c r="H27" s="59">
        <v>118</v>
      </c>
      <c r="I27" s="64"/>
      <c r="J27" s="65"/>
      <c r="K27" s="66"/>
      <c r="L27" s="65">
        <v>32</v>
      </c>
      <c r="M27" s="66">
        <v>36</v>
      </c>
      <c r="N27" s="65">
        <v>26</v>
      </c>
      <c r="O27" s="66">
        <v>24</v>
      </c>
    </row>
    <row r="28" spans="1:15">
      <c r="A28" s="14" t="s">
        <v>34</v>
      </c>
      <c r="B28" s="8" t="s">
        <v>26</v>
      </c>
      <c r="C28" s="43" t="s">
        <v>140</v>
      </c>
      <c r="D28" s="59">
        <v>236</v>
      </c>
      <c r="E28" s="25">
        <f t="shared" si="13"/>
        <v>118</v>
      </c>
      <c r="F28" s="59">
        <v>118</v>
      </c>
      <c r="G28" s="67">
        <f t="shared" si="14"/>
        <v>0</v>
      </c>
      <c r="H28" s="59">
        <v>118</v>
      </c>
      <c r="I28" s="64"/>
      <c r="J28" s="65"/>
      <c r="K28" s="66"/>
      <c r="L28" s="65">
        <v>32</v>
      </c>
      <c r="M28" s="66">
        <v>36</v>
      </c>
      <c r="N28" s="65">
        <v>26</v>
      </c>
      <c r="O28" s="66">
        <v>24</v>
      </c>
    </row>
    <row r="29" spans="1:15">
      <c r="A29" s="14" t="s">
        <v>87</v>
      </c>
      <c r="B29" s="8" t="s">
        <v>84</v>
      </c>
      <c r="C29" s="43" t="s">
        <v>99</v>
      </c>
      <c r="D29" s="59">
        <v>84</v>
      </c>
      <c r="E29" s="25">
        <f t="shared" si="13"/>
        <v>28</v>
      </c>
      <c r="F29" s="59">
        <v>56</v>
      </c>
      <c r="G29" s="67">
        <f t="shared" si="14"/>
        <v>36</v>
      </c>
      <c r="H29" s="59">
        <v>20</v>
      </c>
      <c r="I29" s="64"/>
      <c r="J29" s="65"/>
      <c r="K29" s="66"/>
      <c r="L29" s="65">
        <v>56</v>
      </c>
      <c r="M29" s="66"/>
      <c r="N29" s="65"/>
      <c r="O29" s="66"/>
    </row>
    <row r="30" spans="1:15">
      <c r="A30" s="14" t="s">
        <v>88</v>
      </c>
      <c r="B30" s="8" t="s">
        <v>85</v>
      </c>
      <c r="C30" s="43" t="s">
        <v>100</v>
      </c>
      <c r="D30" s="59">
        <v>48</v>
      </c>
      <c r="E30" s="25">
        <f t="shared" si="13"/>
        <v>16</v>
      </c>
      <c r="F30" s="59">
        <v>32</v>
      </c>
      <c r="G30" s="67">
        <f t="shared" si="14"/>
        <v>26</v>
      </c>
      <c r="H30" s="59">
        <v>6</v>
      </c>
      <c r="I30" s="64"/>
      <c r="J30" s="65"/>
      <c r="K30" s="66"/>
      <c r="L30" s="65">
        <v>32</v>
      </c>
      <c r="M30" s="66"/>
      <c r="N30" s="65"/>
      <c r="O30" s="66"/>
    </row>
    <row r="31" spans="1:15">
      <c r="A31" s="14" t="s">
        <v>89</v>
      </c>
      <c r="B31" s="8" t="s">
        <v>86</v>
      </c>
      <c r="C31" s="43" t="s">
        <v>100</v>
      </c>
      <c r="D31" s="59">
        <v>69</v>
      </c>
      <c r="E31" s="25">
        <f t="shared" si="13"/>
        <v>23</v>
      </c>
      <c r="F31" s="59">
        <v>46</v>
      </c>
      <c r="G31" s="67">
        <f t="shared" si="14"/>
        <v>26</v>
      </c>
      <c r="H31" s="59">
        <v>20</v>
      </c>
      <c r="I31" s="64"/>
      <c r="J31" s="65"/>
      <c r="K31" s="66"/>
      <c r="L31" s="65"/>
      <c r="M31" s="66"/>
      <c r="N31" s="65"/>
      <c r="O31" s="66">
        <v>46</v>
      </c>
    </row>
    <row r="32" spans="1:15">
      <c r="A32" s="7" t="s">
        <v>35</v>
      </c>
      <c r="B32" s="7" t="s">
        <v>36</v>
      </c>
      <c r="C32" s="44" t="s">
        <v>175</v>
      </c>
      <c r="D32" s="4">
        <f t="shared" ref="D32:E32" si="15">D33+D34+D35+D36</f>
        <v>264</v>
      </c>
      <c r="E32" s="4">
        <f t="shared" si="15"/>
        <v>88</v>
      </c>
      <c r="F32" s="4">
        <f>F33+F34+F35+F36</f>
        <v>176</v>
      </c>
      <c r="G32" s="4">
        <f t="shared" ref="G32:O32" si="16">G33+G34+G35+G36</f>
        <v>176</v>
      </c>
      <c r="H32" s="4">
        <f t="shared" si="16"/>
        <v>0</v>
      </c>
      <c r="I32" s="69">
        <f t="shared" si="16"/>
        <v>0</v>
      </c>
      <c r="J32" s="77">
        <f t="shared" si="16"/>
        <v>0</v>
      </c>
      <c r="K32" s="78">
        <f t="shared" si="16"/>
        <v>0</v>
      </c>
      <c r="L32" s="77">
        <f t="shared" si="16"/>
        <v>98</v>
      </c>
      <c r="M32" s="78">
        <f t="shared" si="16"/>
        <v>0</v>
      </c>
      <c r="N32" s="77">
        <f t="shared" si="16"/>
        <v>78</v>
      </c>
      <c r="O32" s="78">
        <f t="shared" si="16"/>
        <v>0</v>
      </c>
    </row>
    <row r="33" spans="1:15">
      <c r="A33" s="14" t="s">
        <v>37</v>
      </c>
      <c r="B33" s="8" t="s">
        <v>28</v>
      </c>
      <c r="C33" s="43" t="s">
        <v>99</v>
      </c>
      <c r="D33" s="59">
        <v>57</v>
      </c>
      <c r="E33" s="59">
        <f>D33-F33</f>
        <v>19</v>
      </c>
      <c r="F33" s="59">
        <v>38</v>
      </c>
      <c r="G33" s="59">
        <f>F33-H33</f>
        <v>38</v>
      </c>
      <c r="H33" s="59"/>
      <c r="I33" s="64"/>
      <c r="J33" s="65"/>
      <c r="K33" s="66"/>
      <c r="L33" s="65">
        <v>38</v>
      </c>
      <c r="M33" s="66"/>
      <c r="N33" s="65"/>
      <c r="O33" s="66"/>
    </row>
    <row r="34" spans="1:15" ht="15" customHeight="1">
      <c r="A34" s="14" t="s">
        <v>38</v>
      </c>
      <c r="B34" s="12" t="s">
        <v>56</v>
      </c>
      <c r="C34" s="43" t="s">
        <v>99</v>
      </c>
      <c r="D34" s="27">
        <f>F34*1.5</f>
        <v>69</v>
      </c>
      <c r="E34" s="27">
        <f>D34-F34</f>
        <v>23</v>
      </c>
      <c r="F34" s="3">
        <v>46</v>
      </c>
      <c r="G34" s="67">
        <f t="shared" ref="G34:G36" si="17">F34-H34</f>
        <v>46</v>
      </c>
      <c r="H34" s="3"/>
      <c r="I34" s="70"/>
      <c r="J34" s="79"/>
      <c r="K34" s="80"/>
      <c r="L34" s="79"/>
      <c r="M34" s="80"/>
      <c r="N34" s="79">
        <v>46</v>
      </c>
      <c r="O34" s="80"/>
    </row>
    <row r="35" spans="1:15">
      <c r="A35" s="14" t="s">
        <v>107</v>
      </c>
      <c r="B35" s="8" t="s">
        <v>109</v>
      </c>
      <c r="C35" s="43" t="s">
        <v>100</v>
      </c>
      <c r="D35" s="27">
        <f t="shared" ref="D35:D36" si="18">F35*1.5</f>
        <v>48</v>
      </c>
      <c r="E35" s="27">
        <f t="shared" ref="E35:E36" si="19">D35-F35</f>
        <v>16</v>
      </c>
      <c r="F35" s="59">
        <v>32</v>
      </c>
      <c r="G35" s="67">
        <f t="shared" si="17"/>
        <v>32</v>
      </c>
      <c r="H35" s="59"/>
      <c r="I35" s="64"/>
      <c r="J35" s="65"/>
      <c r="K35" s="66"/>
      <c r="L35" s="65"/>
      <c r="M35" s="66"/>
      <c r="N35" s="65">
        <v>32</v>
      </c>
      <c r="O35" s="66"/>
    </row>
    <row r="36" spans="1:15">
      <c r="A36" s="14" t="s">
        <v>108</v>
      </c>
      <c r="B36" s="55" t="s">
        <v>110</v>
      </c>
      <c r="C36" s="3" t="s">
        <v>98</v>
      </c>
      <c r="D36" s="27">
        <f t="shared" si="18"/>
        <v>90</v>
      </c>
      <c r="E36" s="27">
        <f t="shared" si="19"/>
        <v>30</v>
      </c>
      <c r="F36" s="3">
        <v>60</v>
      </c>
      <c r="G36" s="67">
        <f t="shared" si="17"/>
        <v>60</v>
      </c>
      <c r="H36" s="3"/>
      <c r="I36" s="70"/>
      <c r="J36" s="79"/>
      <c r="K36" s="80"/>
      <c r="L36" s="79">
        <v>60</v>
      </c>
      <c r="M36" s="80"/>
      <c r="N36" s="79"/>
      <c r="O36" s="80"/>
    </row>
    <row r="37" spans="1:15">
      <c r="A37" s="10" t="s">
        <v>39</v>
      </c>
      <c r="B37" s="10" t="s">
        <v>40</v>
      </c>
      <c r="C37" s="45" t="s">
        <v>174</v>
      </c>
      <c r="D37" s="5">
        <f t="shared" ref="D37:O37" si="20">D38+D52</f>
        <v>2223</v>
      </c>
      <c r="E37" s="5">
        <f t="shared" si="20"/>
        <v>741</v>
      </c>
      <c r="F37" s="5">
        <f t="shared" si="20"/>
        <v>1482</v>
      </c>
      <c r="G37" s="5">
        <f t="shared" si="20"/>
        <v>720</v>
      </c>
      <c r="H37" s="5">
        <f t="shared" si="20"/>
        <v>704</v>
      </c>
      <c r="I37" s="71">
        <f t="shared" si="20"/>
        <v>40</v>
      </c>
      <c r="J37" s="81">
        <f t="shared" si="20"/>
        <v>0</v>
      </c>
      <c r="K37" s="82">
        <f t="shared" si="20"/>
        <v>0</v>
      </c>
      <c r="L37" s="81">
        <f t="shared" si="20"/>
        <v>326</v>
      </c>
      <c r="M37" s="82">
        <f t="shared" si="20"/>
        <v>528</v>
      </c>
      <c r="N37" s="81">
        <f t="shared" si="20"/>
        <v>290</v>
      </c>
      <c r="O37" s="82">
        <f t="shared" si="20"/>
        <v>338</v>
      </c>
    </row>
    <row r="38" spans="1:15">
      <c r="A38" s="11" t="s">
        <v>41</v>
      </c>
      <c r="B38" s="11" t="s">
        <v>42</v>
      </c>
      <c r="C38" s="46" t="s">
        <v>173</v>
      </c>
      <c r="D38" s="6">
        <f t="shared" ref="D38:O38" si="21">D39+D40+D41+D42+D43+D44+D45+D46+D47+D48+D49+D50+D51</f>
        <v>1272</v>
      </c>
      <c r="E38" s="6">
        <f t="shared" si="21"/>
        <v>424</v>
      </c>
      <c r="F38" s="6">
        <f t="shared" si="21"/>
        <v>848</v>
      </c>
      <c r="G38" s="6">
        <f t="shared" si="21"/>
        <v>358</v>
      </c>
      <c r="H38" s="6">
        <f t="shared" si="21"/>
        <v>490</v>
      </c>
      <c r="I38" s="6">
        <f t="shared" si="21"/>
        <v>20</v>
      </c>
      <c r="J38" s="6">
        <f t="shared" si="21"/>
        <v>0</v>
      </c>
      <c r="K38" s="6">
        <f t="shared" si="21"/>
        <v>0</v>
      </c>
      <c r="L38" s="6">
        <f t="shared" si="21"/>
        <v>160</v>
      </c>
      <c r="M38" s="6">
        <f t="shared" si="21"/>
        <v>360</v>
      </c>
      <c r="N38" s="6">
        <f t="shared" si="21"/>
        <v>172</v>
      </c>
      <c r="O38" s="6">
        <f t="shared" si="21"/>
        <v>156</v>
      </c>
    </row>
    <row r="39" spans="1:15">
      <c r="A39" s="15" t="s">
        <v>43</v>
      </c>
      <c r="B39" s="9" t="s">
        <v>111</v>
      </c>
      <c r="C39" s="43" t="s">
        <v>98</v>
      </c>
      <c r="D39" s="3">
        <f>F39*1.5</f>
        <v>150</v>
      </c>
      <c r="E39" s="3">
        <f t="shared" ref="E39:E51" si="22">D39-F39</f>
        <v>50</v>
      </c>
      <c r="F39" s="3">
        <v>100</v>
      </c>
      <c r="G39" s="3">
        <f>F39-H39</f>
        <v>58</v>
      </c>
      <c r="H39" s="3">
        <v>42</v>
      </c>
      <c r="I39" s="70"/>
      <c r="J39" s="79"/>
      <c r="K39" s="80"/>
      <c r="L39" s="79">
        <v>100</v>
      </c>
      <c r="M39" s="80"/>
      <c r="N39" s="79"/>
      <c r="O39" s="80"/>
    </row>
    <row r="40" spans="1:15">
      <c r="A40" s="15" t="s">
        <v>44</v>
      </c>
      <c r="B40" s="9" t="s">
        <v>90</v>
      </c>
      <c r="C40" s="43" t="s">
        <v>165</v>
      </c>
      <c r="D40" s="3">
        <f t="shared" ref="D40:D51" si="23">F40*1.5</f>
        <v>180</v>
      </c>
      <c r="E40" s="3">
        <f t="shared" si="22"/>
        <v>60</v>
      </c>
      <c r="F40" s="58">
        <v>120</v>
      </c>
      <c r="G40" s="3">
        <f t="shared" ref="G40:G43" si="24">F40-H40</f>
        <v>56</v>
      </c>
      <c r="H40" s="3">
        <v>64</v>
      </c>
      <c r="I40" s="70">
        <v>20</v>
      </c>
      <c r="J40" s="79"/>
      <c r="K40" s="80"/>
      <c r="L40" s="79"/>
      <c r="M40" s="80">
        <v>82</v>
      </c>
      <c r="N40" s="79">
        <v>38</v>
      </c>
      <c r="O40" s="80"/>
    </row>
    <row r="41" spans="1:15">
      <c r="A41" s="15" t="s">
        <v>45</v>
      </c>
      <c r="B41" s="9" t="s">
        <v>91</v>
      </c>
      <c r="C41" s="43" t="s">
        <v>98</v>
      </c>
      <c r="D41" s="3">
        <f t="shared" si="23"/>
        <v>90</v>
      </c>
      <c r="E41" s="3">
        <f t="shared" si="22"/>
        <v>30</v>
      </c>
      <c r="F41" s="3">
        <v>60</v>
      </c>
      <c r="G41" s="3">
        <f t="shared" si="24"/>
        <v>20</v>
      </c>
      <c r="H41" s="3">
        <v>40</v>
      </c>
      <c r="I41" s="70"/>
      <c r="J41" s="79"/>
      <c r="K41" s="80"/>
      <c r="L41" s="79">
        <v>60</v>
      </c>
      <c r="M41" s="80"/>
      <c r="N41" s="79"/>
      <c r="O41" s="80"/>
    </row>
    <row r="42" spans="1:15">
      <c r="A42" s="15" t="s">
        <v>46</v>
      </c>
      <c r="B42" s="9" t="s">
        <v>112</v>
      </c>
      <c r="C42" s="43" t="s">
        <v>99</v>
      </c>
      <c r="D42" s="3">
        <f t="shared" si="23"/>
        <v>90</v>
      </c>
      <c r="E42" s="3">
        <f t="shared" si="22"/>
        <v>30</v>
      </c>
      <c r="F42" s="3">
        <v>60</v>
      </c>
      <c r="G42" s="3">
        <f t="shared" si="24"/>
        <v>30</v>
      </c>
      <c r="H42" s="3">
        <v>30</v>
      </c>
      <c r="I42" s="70"/>
      <c r="J42" s="79"/>
      <c r="K42" s="80"/>
      <c r="L42" s="79"/>
      <c r="M42" s="80">
        <v>60</v>
      </c>
      <c r="N42" s="79"/>
      <c r="O42" s="80"/>
    </row>
    <row r="43" spans="1:15">
      <c r="A43" s="15" t="s">
        <v>47</v>
      </c>
      <c r="B43" s="9" t="s">
        <v>92</v>
      </c>
      <c r="C43" s="43" t="s">
        <v>99</v>
      </c>
      <c r="D43" s="3">
        <f t="shared" si="23"/>
        <v>60</v>
      </c>
      <c r="E43" s="3">
        <f t="shared" si="22"/>
        <v>20</v>
      </c>
      <c r="F43" s="3">
        <v>40</v>
      </c>
      <c r="G43" s="3">
        <f t="shared" si="24"/>
        <v>8</v>
      </c>
      <c r="H43" s="3">
        <v>32</v>
      </c>
      <c r="I43" s="70"/>
      <c r="J43" s="79"/>
      <c r="K43" s="80"/>
      <c r="L43" s="79"/>
      <c r="M43" s="80">
        <v>40</v>
      </c>
      <c r="N43" s="79"/>
      <c r="O43" s="80"/>
    </row>
    <row r="44" spans="1:15" s="105" customFormat="1">
      <c r="A44" s="99" t="s">
        <v>48</v>
      </c>
      <c r="B44" s="100" t="s">
        <v>93</v>
      </c>
      <c r="C44" s="43" t="s">
        <v>165</v>
      </c>
      <c r="D44" s="58">
        <f t="shared" si="23"/>
        <v>165</v>
      </c>
      <c r="E44" s="58">
        <f t="shared" si="22"/>
        <v>55</v>
      </c>
      <c r="F44" s="58">
        <v>110</v>
      </c>
      <c r="G44" s="58">
        <f>F44-H44-I44</f>
        <v>48</v>
      </c>
      <c r="H44" s="58">
        <v>62</v>
      </c>
      <c r="I44" s="102"/>
      <c r="J44" s="103"/>
      <c r="K44" s="104"/>
      <c r="L44" s="103"/>
      <c r="M44" s="104"/>
      <c r="N44" s="103">
        <v>54</v>
      </c>
      <c r="O44" s="104">
        <v>56</v>
      </c>
    </row>
    <row r="45" spans="1:15" s="105" customFormat="1">
      <c r="A45" s="99" t="s">
        <v>49</v>
      </c>
      <c r="B45" s="100" t="s">
        <v>123</v>
      </c>
      <c r="C45" s="101" t="s">
        <v>98</v>
      </c>
      <c r="D45" s="58">
        <f t="shared" si="23"/>
        <v>105</v>
      </c>
      <c r="E45" s="58">
        <f t="shared" si="22"/>
        <v>35</v>
      </c>
      <c r="F45" s="58">
        <v>70</v>
      </c>
      <c r="G45" s="58">
        <f t="shared" ref="G45:G51" si="25">F45-H45-I45</f>
        <v>18</v>
      </c>
      <c r="H45" s="58">
        <v>52</v>
      </c>
      <c r="I45" s="102"/>
      <c r="J45" s="103"/>
      <c r="K45" s="104"/>
      <c r="L45" s="103"/>
      <c r="M45" s="104">
        <v>70</v>
      </c>
      <c r="N45" s="103"/>
      <c r="O45" s="104"/>
    </row>
    <row r="46" spans="1:15" s="105" customFormat="1">
      <c r="A46" s="99" t="s">
        <v>50</v>
      </c>
      <c r="B46" s="100" t="s">
        <v>94</v>
      </c>
      <c r="C46" s="101" t="s">
        <v>98</v>
      </c>
      <c r="D46" s="58">
        <f t="shared" si="23"/>
        <v>60</v>
      </c>
      <c r="E46" s="58">
        <f t="shared" si="22"/>
        <v>20</v>
      </c>
      <c r="F46" s="58">
        <v>40</v>
      </c>
      <c r="G46" s="58">
        <f t="shared" si="25"/>
        <v>18</v>
      </c>
      <c r="H46" s="58">
        <v>22</v>
      </c>
      <c r="I46" s="102"/>
      <c r="J46" s="103"/>
      <c r="K46" s="104"/>
      <c r="L46" s="103"/>
      <c r="M46" s="104"/>
      <c r="N46" s="103">
        <v>40</v>
      </c>
      <c r="O46" s="104"/>
    </row>
    <row r="47" spans="1:15" s="105" customFormat="1">
      <c r="A47" s="99" t="s">
        <v>51</v>
      </c>
      <c r="B47" s="106" t="s">
        <v>113</v>
      </c>
      <c r="C47" s="101" t="s">
        <v>98</v>
      </c>
      <c r="D47" s="58">
        <f t="shared" si="23"/>
        <v>90</v>
      </c>
      <c r="E47" s="58">
        <f t="shared" si="22"/>
        <v>30</v>
      </c>
      <c r="F47" s="58">
        <v>60</v>
      </c>
      <c r="G47" s="58">
        <f t="shared" si="25"/>
        <v>18</v>
      </c>
      <c r="H47" s="58">
        <v>42</v>
      </c>
      <c r="I47" s="102"/>
      <c r="J47" s="103"/>
      <c r="K47" s="104"/>
      <c r="L47" s="103"/>
      <c r="M47" s="104"/>
      <c r="N47" s="103"/>
      <c r="O47" s="104">
        <v>60</v>
      </c>
    </row>
    <row r="48" spans="1:15" s="105" customFormat="1">
      <c r="A48" s="99" t="s">
        <v>52</v>
      </c>
      <c r="B48" s="100" t="s">
        <v>57</v>
      </c>
      <c r="C48" s="101" t="s">
        <v>99</v>
      </c>
      <c r="D48" s="58">
        <f t="shared" si="23"/>
        <v>102</v>
      </c>
      <c r="E48" s="58">
        <f t="shared" si="22"/>
        <v>34</v>
      </c>
      <c r="F48" s="58">
        <v>68</v>
      </c>
      <c r="G48" s="58">
        <f t="shared" si="25"/>
        <v>20</v>
      </c>
      <c r="H48" s="58">
        <v>48</v>
      </c>
      <c r="I48" s="102"/>
      <c r="J48" s="103"/>
      <c r="K48" s="104"/>
      <c r="L48" s="103"/>
      <c r="M48" s="104">
        <v>68</v>
      </c>
      <c r="N48" s="103"/>
      <c r="O48" s="104"/>
    </row>
    <row r="49" spans="1:15" s="105" customFormat="1">
      <c r="A49" s="99" t="s">
        <v>53</v>
      </c>
      <c r="B49" s="100" t="s">
        <v>114</v>
      </c>
      <c r="C49" s="101" t="s">
        <v>99</v>
      </c>
      <c r="D49" s="58">
        <f t="shared" si="23"/>
        <v>60</v>
      </c>
      <c r="E49" s="58">
        <f t="shared" si="22"/>
        <v>20</v>
      </c>
      <c r="F49" s="58">
        <v>40</v>
      </c>
      <c r="G49" s="58">
        <f t="shared" si="25"/>
        <v>28</v>
      </c>
      <c r="H49" s="58">
        <v>12</v>
      </c>
      <c r="I49" s="102"/>
      <c r="J49" s="103"/>
      <c r="K49" s="104"/>
      <c r="L49" s="103"/>
      <c r="M49" s="104">
        <v>40</v>
      </c>
      <c r="N49" s="103"/>
      <c r="O49" s="104"/>
    </row>
    <row r="50" spans="1:15" s="105" customFormat="1">
      <c r="A50" s="99" t="s">
        <v>96</v>
      </c>
      <c r="B50" s="100" t="s">
        <v>166</v>
      </c>
      <c r="C50" s="101" t="s">
        <v>99</v>
      </c>
      <c r="D50" s="58">
        <f t="shared" si="23"/>
        <v>60</v>
      </c>
      <c r="E50" s="58">
        <f t="shared" si="22"/>
        <v>20</v>
      </c>
      <c r="F50" s="58">
        <v>40</v>
      </c>
      <c r="G50" s="58">
        <f t="shared" si="25"/>
        <v>8</v>
      </c>
      <c r="H50" s="58">
        <v>32</v>
      </c>
      <c r="I50" s="102"/>
      <c r="J50" s="103"/>
      <c r="K50" s="104"/>
      <c r="L50" s="103"/>
      <c r="M50" s="104"/>
      <c r="N50" s="103"/>
      <c r="O50" s="104">
        <v>40</v>
      </c>
    </row>
    <row r="51" spans="1:15" s="105" customFormat="1">
      <c r="A51" s="99" t="s">
        <v>129</v>
      </c>
      <c r="B51" s="100" t="s">
        <v>95</v>
      </c>
      <c r="C51" s="101" t="s">
        <v>99</v>
      </c>
      <c r="D51" s="58">
        <f t="shared" si="23"/>
        <v>60</v>
      </c>
      <c r="E51" s="58">
        <f t="shared" si="22"/>
        <v>20</v>
      </c>
      <c r="F51" s="58">
        <v>40</v>
      </c>
      <c r="G51" s="58">
        <f t="shared" si="25"/>
        <v>28</v>
      </c>
      <c r="H51" s="58">
        <v>12</v>
      </c>
      <c r="I51" s="102"/>
      <c r="J51" s="103"/>
      <c r="K51" s="104"/>
      <c r="L51" s="103"/>
      <c r="M51" s="104"/>
      <c r="N51" s="103">
        <v>40</v>
      </c>
      <c r="O51" s="104"/>
    </row>
    <row r="52" spans="1:15" s="105" customFormat="1">
      <c r="A52" s="107" t="s">
        <v>59</v>
      </c>
      <c r="B52" s="108" t="s">
        <v>58</v>
      </c>
      <c r="C52" s="109" t="s">
        <v>178</v>
      </c>
      <c r="D52" s="110">
        <f t="shared" ref="D52:O52" si="26">D53+D56+D59+D62</f>
        <v>951</v>
      </c>
      <c r="E52" s="110">
        <f t="shared" si="26"/>
        <v>317</v>
      </c>
      <c r="F52" s="110">
        <f>F53+F56+F59+F62</f>
        <v>634</v>
      </c>
      <c r="G52" s="110">
        <f t="shared" si="26"/>
        <v>362</v>
      </c>
      <c r="H52" s="110">
        <f t="shared" si="26"/>
        <v>214</v>
      </c>
      <c r="I52" s="111">
        <f t="shared" si="26"/>
        <v>20</v>
      </c>
      <c r="J52" s="112">
        <f t="shared" si="26"/>
        <v>0</v>
      </c>
      <c r="K52" s="113">
        <f t="shared" si="26"/>
        <v>0</v>
      </c>
      <c r="L52" s="112">
        <f t="shared" si="26"/>
        <v>166</v>
      </c>
      <c r="M52" s="113">
        <f t="shared" si="26"/>
        <v>168</v>
      </c>
      <c r="N52" s="112">
        <f t="shared" si="26"/>
        <v>118</v>
      </c>
      <c r="O52" s="113">
        <f t="shared" si="26"/>
        <v>182</v>
      </c>
    </row>
    <row r="53" spans="1:15">
      <c r="A53" s="41" t="s">
        <v>54</v>
      </c>
      <c r="B53" s="31" t="s">
        <v>115</v>
      </c>
      <c r="C53" s="47" t="s">
        <v>143</v>
      </c>
      <c r="D53" s="42">
        <f t="shared" ref="D53:E53" si="27">D54</f>
        <v>150</v>
      </c>
      <c r="E53" s="42">
        <f t="shared" si="27"/>
        <v>50</v>
      </c>
      <c r="F53" s="42">
        <f>F54</f>
        <v>100</v>
      </c>
      <c r="G53" s="42">
        <f>G54</f>
        <v>42</v>
      </c>
      <c r="H53" s="42"/>
      <c r="I53" s="72">
        <f t="shared" ref="I53:O53" si="28">I54</f>
        <v>20</v>
      </c>
      <c r="J53" s="83">
        <f t="shared" si="28"/>
        <v>0</v>
      </c>
      <c r="K53" s="84">
        <f t="shared" si="28"/>
        <v>0</v>
      </c>
      <c r="L53" s="83">
        <f t="shared" si="28"/>
        <v>62</v>
      </c>
      <c r="M53" s="84">
        <f t="shared" si="28"/>
        <v>38</v>
      </c>
      <c r="N53" s="83">
        <f t="shared" si="28"/>
        <v>0</v>
      </c>
      <c r="O53" s="84">
        <f t="shared" si="28"/>
        <v>0</v>
      </c>
    </row>
    <row r="54" spans="1:15">
      <c r="A54" s="15" t="s">
        <v>63</v>
      </c>
      <c r="B54" s="12" t="s">
        <v>116</v>
      </c>
      <c r="C54" s="43" t="s">
        <v>172</v>
      </c>
      <c r="D54" s="3">
        <f>F54*1.5</f>
        <v>150</v>
      </c>
      <c r="E54" s="3">
        <f>D54-F54</f>
        <v>50</v>
      </c>
      <c r="F54" s="3">
        <v>100</v>
      </c>
      <c r="G54" s="3">
        <f>F54-H54-I54</f>
        <v>42</v>
      </c>
      <c r="H54" s="3">
        <v>38</v>
      </c>
      <c r="I54" s="70">
        <v>20</v>
      </c>
      <c r="J54" s="79"/>
      <c r="K54" s="80"/>
      <c r="L54" s="79">
        <v>62</v>
      </c>
      <c r="M54" s="80">
        <v>38</v>
      </c>
      <c r="N54" s="79"/>
      <c r="O54" s="80"/>
    </row>
    <row r="55" spans="1:15">
      <c r="A55" s="28" t="s">
        <v>69</v>
      </c>
      <c r="B55" s="36" t="s">
        <v>2</v>
      </c>
      <c r="C55" s="48" t="s">
        <v>99</v>
      </c>
      <c r="D55" s="29"/>
      <c r="E55" s="29"/>
      <c r="F55" s="37">
        <v>108</v>
      </c>
      <c r="G55" s="29"/>
      <c r="H55" s="29"/>
      <c r="I55" s="73"/>
      <c r="J55" s="85"/>
      <c r="K55" s="86"/>
      <c r="L55" s="85"/>
      <c r="M55" s="86">
        <v>108</v>
      </c>
      <c r="N55" s="85"/>
      <c r="O55" s="86"/>
    </row>
    <row r="56" spans="1:15">
      <c r="A56" s="41" t="s">
        <v>60</v>
      </c>
      <c r="B56" s="31" t="s">
        <v>117</v>
      </c>
      <c r="C56" s="47" t="s">
        <v>128</v>
      </c>
      <c r="D56" s="42">
        <f t="shared" ref="D56:E56" si="29">D57</f>
        <v>192</v>
      </c>
      <c r="E56" s="42">
        <f t="shared" si="29"/>
        <v>64</v>
      </c>
      <c r="F56" s="42">
        <f>F57</f>
        <v>128</v>
      </c>
      <c r="G56" s="42">
        <f t="shared" ref="G56:M56" si="30">G57</f>
        <v>88</v>
      </c>
      <c r="H56" s="42">
        <f t="shared" si="30"/>
        <v>40</v>
      </c>
      <c r="I56" s="72">
        <f t="shared" si="30"/>
        <v>0</v>
      </c>
      <c r="J56" s="83">
        <f t="shared" si="30"/>
        <v>0</v>
      </c>
      <c r="K56" s="84">
        <f t="shared" si="30"/>
        <v>0</v>
      </c>
      <c r="L56" s="83">
        <f t="shared" si="30"/>
        <v>0</v>
      </c>
      <c r="M56" s="84">
        <f t="shared" si="30"/>
        <v>0</v>
      </c>
      <c r="N56" s="83">
        <f>N57</f>
        <v>66</v>
      </c>
      <c r="O56" s="84">
        <f t="shared" ref="O56" si="31">O57</f>
        <v>62</v>
      </c>
    </row>
    <row r="57" spans="1:15">
      <c r="A57" s="15" t="s">
        <v>64</v>
      </c>
      <c r="B57" s="12" t="s">
        <v>118</v>
      </c>
      <c r="C57" s="43" t="s">
        <v>172</v>
      </c>
      <c r="D57" s="3">
        <f>F57*1.5</f>
        <v>192</v>
      </c>
      <c r="E57" s="3">
        <f>D57-F57</f>
        <v>64</v>
      </c>
      <c r="F57" s="3">
        <v>128</v>
      </c>
      <c r="G57" s="3">
        <f>F57-H57-I57</f>
        <v>88</v>
      </c>
      <c r="H57" s="3">
        <v>40</v>
      </c>
      <c r="I57" s="70"/>
      <c r="J57" s="79"/>
      <c r="K57" s="80"/>
      <c r="L57" s="79"/>
      <c r="M57" s="80"/>
      <c r="N57" s="79">
        <v>66</v>
      </c>
      <c r="O57" s="80">
        <v>62</v>
      </c>
    </row>
    <row r="58" spans="1:15">
      <c r="A58" s="30" t="s">
        <v>70</v>
      </c>
      <c r="B58" s="38" t="s">
        <v>66</v>
      </c>
      <c r="C58" s="48" t="s">
        <v>147</v>
      </c>
      <c r="D58" s="29"/>
      <c r="E58" s="29"/>
      <c r="F58" s="37">
        <v>144</v>
      </c>
      <c r="G58" s="29"/>
      <c r="H58" s="29"/>
      <c r="I58" s="73"/>
      <c r="J58" s="85"/>
      <c r="K58" s="86"/>
      <c r="L58" s="85"/>
      <c r="M58" s="86"/>
      <c r="N58" s="85">
        <v>72</v>
      </c>
      <c r="O58" s="86">
        <v>72</v>
      </c>
    </row>
    <row r="59" spans="1:15" ht="30">
      <c r="A59" s="41" t="s">
        <v>61</v>
      </c>
      <c r="B59" s="56" t="s">
        <v>119</v>
      </c>
      <c r="C59" s="47" t="s">
        <v>143</v>
      </c>
      <c r="D59" s="42">
        <f>D60</f>
        <v>351</v>
      </c>
      <c r="E59" s="42">
        <f t="shared" ref="E59:N59" si="32">E60</f>
        <v>117</v>
      </c>
      <c r="F59" s="42">
        <f t="shared" si="32"/>
        <v>234</v>
      </c>
      <c r="G59" s="42">
        <f t="shared" si="32"/>
        <v>154</v>
      </c>
      <c r="H59" s="42">
        <f t="shared" si="32"/>
        <v>80</v>
      </c>
      <c r="I59" s="72">
        <f t="shared" si="32"/>
        <v>0</v>
      </c>
      <c r="J59" s="83">
        <f t="shared" si="32"/>
        <v>0</v>
      </c>
      <c r="K59" s="84">
        <f t="shared" si="32"/>
        <v>0</v>
      </c>
      <c r="L59" s="83">
        <f t="shared" si="32"/>
        <v>104</v>
      </c>
      <c r="M59" s="84">
        <f t="shared" si="32"/>
        <v>130</v>
      </c>
      <c r="N59" s="83">
        <f t="shared" si="32"/>
        <v>0</v>
      </c>
      <c r="O59" s="84">
        <f>O60</f>
        <v>0</v>
      </c>
    </row>
    <row r="60" spans="1:15">
      <c r="A60" s="57" t="s">
        <v>65</v>
      </c>
      <c r="B60" t="s">
        <v>120</v>
      </c>
      <c r="C60" s="43" t="s">
        <v>172</v>
      </c>
      <c r="D60" s="3">
        <f>F60*1.5</f>
        <v>351</v>
      </c>
      <c r="E60" s="3">
        <f>D60-F60</f>
        <v>117</v>
      </c>
      <c r="F60" s="3">
        <v>234</v>
      </c>
      <c r="G60" s="3">
        <f>F60-H60</f>
        <v>154</v>
      </c>
      <c r="H60" s="3">
        <v>80</v>
      </c>
      <c r="I60" s="70"/>
      <c r="J60" s="79"/>
      <c r="K60" s="80"/>
      <c r="L60" s="79">
        <v>104</v>
      </c>
      <c r="M60" s="80">
        <v>130</v>
      </c>
      <c r="N60" s="79"/>
      <c r="O60" s="80"/>
    </row>
    <row r="61" spans="1:15">
      <c r="A61" s="28" t="s">
        <v>97</v>
      </c>
      <c r="B61" s="36" t="s">
        <v>2</v>
      </c>
      <c r="C61" s="48" t="s">
        <v>99</v>
      </c>
      <c r="D61" s="29"/>
      <c r="E61" s="29"/>
      <c r="F61" s="37">
        <v>72</v>
      </c>
      <c r="G61" s="29"/>
      <c r="H61" s="29"/>
      <c r="I61" s="73"/>
      <c r="J61" s="85"/>
      <c r="K61" s="86"/>
      <c r="L61" s="85"/>
      <c r="M61" s="86">
        <v>72</v>
      </c>
      <c r="N61" s="85"/>
      <c r="O61" s="86"/>
    </row>
    <row r="62" spans="1:15">
      <c r="A62" s="41" t="s">
        <v>62</v>
      </c>
      <c r="B62" s="31" t="s">
        <v>121</v>
      </c>
      <c r="C62" s="47" t="s">
        <v>143</v>
      </c>
      <c r="D62" s="42">
        <f t="shared" ref="D62:E62" si="33">D63</f>
        <v>258</v>
      </c>
      <c r="E62" s="42">
        <f t="shared" si="33"/>
        <v>86</v>
      </c>
      <c r="F62" s="42">
        <f>F63</f>
        <v>172</v>
      </c>
      <c r="G62" s="42">
        <f t="shared" ref="G62:O62" si="34">G63</f>
        <v>78</v>
      </c>
      <c r="H62" s="42">
        <f t="shared" si="34"/>
        <v>94</v>
      </c>
      <c r="I62" s="72">
        <f t="shared" si="34"/>
        <v>0</v>
      </c>
      <c r="J62" s="83">
        <f t="shared" si="34"/>
        <v>0</v>
      </c>
      <c r="K62" s="84">
        <f t="shared" si="34"/>
        <v>0</v>
      </c>
      <c r="L62" s="83">
        <f t="shared" si="34"/>
        <v>0</v>
      </c>
      <c r="M62" s="84">
        <f t="shared" si="34"/>
        <v>0</v>
      </c>
      <c r="N62" s="83">
        <f t="shared" si="34"/>
        <v>52</v>
      </c>
      <c r="O62" s="84">
        <f t="shared" si="34"/>
        <v>120</v>
      </c>
    </row>
    <row r="63" spans="1:15">
      <c r="A63" s="15" t="s">
        <v>79</v>
      </c>
      <c r="B63" s="12" t="s">
        <v>122</v>
      </c>
      <c r="C63" s="43" t="s">
        <v>172</v>
      </c>
      <c r="D63" s="3">
        <f>F63*1.5</f>
        <v>258</v>
      </c>
      <c r="E63" s="3">
        <f>D63-F63</f>
        <v>86</v>
      </c>
      <c r="F63" s="3">
        <v>172</v>
      </c>
      <c r="G63" s="3">
        <f>F63-H63-I63</f>
        <v>78</v>
      </c>
      <c r="H63" s="3">
        <v>94</v>
      </c>
      <c r="I63" s="70"/>
      <c r="J63" s="79"/>
      <c r="K63" s="80"/>
      <c r="L63" s="79"/>
      <c r="M63" s="80"/>
      <c r="N63" s="79">
        <v>52</v>
      </c>
      <c r="O63" s="80">
        <v>120</v>
      </c>
    </row>
    <row r="64" spans="1:15">
      <c r="A64" s="30" t="s">
        <v>146</v>
      </c>
      <c r="B64" s="38" t="s">
        <v>66</v>
      </c>
      <c r="C64" s="48" t="s">
        <v>99</v>
      </c>
      <c r="D64" s="29"/>
      <c r="E64" s="29"/>
      <c r="F64" s="37">
        <v>36</v>
      </c>
      <c r="G64" s="29"/>
      <c r="H64" s="29"/>
      <c r="I64" s="73"/>
      <c r="J64" s="85"/>
      <c r="K64" s="86"/>
      <c r="L64" s="85"/>
      <c r="M64" s="86"/>
      <c r="N64" s="85">
        <v>36</v>
      </c>
      <c r="O64" s="86"/>
    </row>
    <row r="65" spans="1:15" s="32" customFormat="1" ht="15.75">
      <c r="A65" s="145" t="s">
        <v>71</v>
      </c>
      <c r="B65" s="146"/>
      <c r="C65" s="49" t="s">
        <v>180</v>
      </c>
      <c r="D65" s="34">
        <f>D24+D32+D37</f>
        <v>3186</v>
      </c>
      <c r="E65" s="34">
        <f t="shared" ref="E65" si="35">E24+E32+E37</f>
        <v>1062</v>
      </c>
      <c r="F65" s="34">
        <f>F24+F32+F37</f>
        <v>2124</v>
      </c>
      <c r="G65" s="34">
        <f t="shared" ref="G65:O65" si="36">G24+G32+G37</f>
        <v>1080</v>
      </c>
      <c r="H65" s="34">
        <f t="shared" si="36"/>
        <v>986</v>
      </c>
      <c r="I65" s="74">
        <f t="shared" si="36"/>
        <v>40</v>
      </c>
      <c r="J65" s="87">
        <f t="shared" si="36"/>
        <v>0</v>
      </c>
      <c r="K65" s="88">
        <f>K24+K32+K37</f>
        <v>0</v>
      </c>
      <c r="L65" s="87">
        <f t="shared" si="36"/>
        <v>576</v>
      </c>
      <c r="M65" s="88">
        <f t="shared" si="36"/>
        <v>648</v>
      </c>
      <c r="N65" s="87">
        <f t="shared" si="36"/>
        <v>468</v>
      </c>
      <c r="O65" s="88">
        <f t="shared" si="36"/>
        <v>432</v>
      </c>
    </row>
    <row r="66" spans="1:15" ht="15.75">
      <c r="A66" s="147" t="s">
        <v>148</v>
      </c>
      <c r="B66" s="148"/>
      <c r="C66" s="49" t="s">
        <v>179</v>
      </c>
      <c r="D66" s="33">
        <f>D8+D65</f>
        <v>5292</v>
      </c>
      <c r="E66" s="33">
        <f t="shared" ref="E66:O66" si="37">E8+E24+E32+E37</f>
        <v>1764</v>
      </c>
      <c r="F66" s="33">
        <f t="shared" si="37"/>
        <v>3528</v>
      </c>
      <c r="G66" s="33">
        <f t="shared" si="37"/>
        <v>1937</v>
      </c>
      <c r="H66" s="33">
        <f t="shared" si="37"/>
        <v>1533</v>
      </c>
      <c r="I66" s="33">
        <f t="shared" si="37"/>
        <v>40</v>
      </c>
      <c r="J66" s="89">
        <f t="shared" si="37"/>
        <v>576</v>
      </c>
      <c r="K66" s="90">
        <f t="shared" si="37"/>
        <v>828</v>
      </c>
      <c r="L66" s="89">
        <f t="shared" si="37"/>
        <v>576</v>
      </c>
      <c r="M66" s="90">
        <f t="shared" si="37"/>
        <v>648</v>
      </c>
      <c r="N66" s="89">
        <f t="shared" si="37"/>
        <v>468</v>
      </c>
      <c r="O66" s="90">
        <f t="shared" si="37"/>
        <v>432</v>
      </c>
    </row>
    <row r="67" spans="1:15">
      <c r="A67" s="39" t="s">
        <v>67</v>
      </c>
      <c r="B67" s="40" t="s">
        <v>72</v>
      </c>
      <c r="C67" s="48" t="s">
        <v>99</v>
      </c>
      <c r="D67" s="29"/>
      <c r="E67" s="29">
        <v>0</v>
      </c>
      <c r="F67" s="37">
        <v>144</v>
      </c>
      <c r="G67" s="29"/>
      <c r="H67" s="29"/>
      <c r="I67" s="73"/>
      <c r="J67" s="85"/>
      <c r="K67" s="86"/>
      <c r="L67" s="85"/>
      <c r="M67" s="86"/>
      <c r="N67" s="95" t="s">
        <v>136</v>
      </c>
      <c r="O67" s="96">
        <v>144</v>
      </c>
    </row>
    <row r="68" spans="1:15">
      <c r="A68" s="22" t="s">
        <v>68</v>
      </c>
      <c r="B68" s="24" t="s">
        <v>9</v>
      </c>
      <c r="C68" s="50"/>
      <c r="D68" s="23"/>
      <c r="E68" s="3"/>
      <c r="F68" s="3"/>
      <c r="G68" s="3"/>
      <c r="H68" s="3"/>
      <c r="I68" s="70"/>
      <c r="J68" s="79"/>
      <c r="K68" s="80"/>
      <c r="L68" s="79"/>
      <c r="M68" s="80"/>
      <c r="N68" s="97" t="s">
        <v>137</v>
      </c>
      <c r="O68" s="98">
        <v>216</v>
      </c>
    </row>
    <row r="69" spans="1:15" ht="22.5" customHeight="1">
      <c r="A69" s="16" t="s">
        <v>75</v>
      </c>
      <c r="B69" s="17"/>
      <c r="C69" s="17"/>
      <c r="D69" s="18"/>
      <c r="E69" s="149" t="s">
        <v>8</v>
      </c>
      <c r="F69" s="152" t="s">
        <v>73</v>
      </c>
      <c r="G69" s="153"/>
      <c r="H69" s="153"/>
      <c r="I69" s="153"/>
      <c r="J69" s="79">
        <v>10</v>
      </c>
      <c r="K69" s="80">
        <v>11</v>
      </c>
      <c r="L69" s="79">
        <v>10</v>
      </c>
      <c r="M69" s="80">
        <v>11</v>
      </c>
      <c r="N69" s="79">
        <v>11</v>
      </c>
      <c r="O69" s="80">
        <v>8</v>
      </c>
    </row>
    <row r="70" spans="1:15" ht="36" customHeight="1">
      <c r="A70" s="154" t="s">
        <v>135</v>
      </c>
      <c r="B70" s="155"/>
      <c r="C70" s="155"/>
      <c r="D70" s="156"/>
      <c r="E70" s="150"/>
      <c r="F70" s="152" t="s">
        <v>74</v>
      </c>
      <c r="G70" s="153"/>
      <c r="H70" s="153"/>
      <c r="I70" s="153"/>
      <c r="J70" s="79">
        <v>0</v>
      </c>
      <c r="K70" s="80">
        <v>0</v>
      </c>
      <c r="L70" s="79">
        <v>0</v>
      </c>
      <c r="M70" s="80">
        <v>180</v>
      </c>
      <c r="N70" s="79">
        <v>0</v>
      </c>
      <c r="O70" s="80">
        <v>0</v>
      </c>
    </row>
    <row r="71" spans="1:15" s="13" customFormat="1" ht="22.5" customHeight="1">
      <c r="A71" s="157" t="s">
        <v>133</v>
      </c>
      <c r="B71" s="158"/>
      <c r="C71" s="158"/>
      <c r="D71" s="159"/>
      <c r="E71" s="150"/>
      <c r="F71" s="138" t="s">
        <v>130</v>
      </c>
      <c r="G71" s="139"/>
      <c r="H71" s="139"/>
      <c r="I71" s="139"/>
      <c r="J71" s="79">
        <v>0</v>
      </c>
      <c r="K71" s="80">
        <v>0</v>
      </c>
      <c r="L71" s="79">
        <v>0</v>
      </c>
      <c r="M71" s="80">
        <v>0</v>
      </c>
      <c r="N71" s="79">
        <v>108</v>
      </c>
      <c r="O71" s="80">
        <v>72</v>
      </c>
    </row>
    <row r="72" spans="1:15" s="13" customFormat="1" ht="22.5" customHeight="1">
      <c r="A72" s="60"/>
      <c r="B72" s="61" t="s">
        <v>134</v>
      </c>
      <c r="C72" s="61"/>
      <c r="D72" s="62"/>
      <c r="E72" s="150"/>
      <c r="F72" s="138" t="s">
        <v>131</v>
      </c>
      <c r="G72" s="139"/>
      <c r="H72" s="139"/>
      <c r="I72" s="139"/>
      <c r="J72" s="79">
        <v>0</v>
      </c>
      <c r="K72" s="80">
        <v>0</v>
      </c>
      <c r="L72" s="79">
        <v>0</v>
      </c>
      <c r="M72" s="80">
        <v>0</v>
      </c>
      <c r="N72" s="79">
        <v>0</v>
      </c>
      <c r="O72" s="80">
        <v>144</v>
      </c>
    </row>
    <row r="73" spans="1:15" s="13" customFormat="1" ht="32.25" customHeight="1">
      <c r="A73" s="19" t="s">
        <v>138</v>
      </c>
      <c r="B73" s="35"/>
      <c r="C73" s="20"/>
      <c r="D73" s="21"/>
      <c r="E73" s="150"/>
      <c r="F73" s="164" t="s">
        <v>132</v>
      </c>
      <c r="G73" s="165"/>
      <c r="H73" s="165"/>
      <c r="I73" s="166"/>
      <c r="J73" s="79"/>
      <c r="K73" s="80">
        <v>3</v>
      </c>
      <c r="L73" s="79">
        <v>3</v>
      </c>
      <c r="M73" s="80">
        <v>3</v>
      </c>
      <c r="N73" s="79">
        <v>2</v>
      </c>
      <c r="O73" s="80">
        <v>4</v>
      </c>
    </row>
    <row r="74" spans="1:15" s="13" customFormat="1" ht="16.5" customHeight="1">
      <c r="A74" s="19"/>
      <c r="B74" s="35"/>
      <c r="C74" s="20"/>
      <c r="D74" s="21"/>
      <c r="E74" s="150"/>
      <c r="F74" s="167"/>
      <c r="G74" s="168"/>
      <c r="H74" s="168"/>
      <c r="I74" s="169"/>
      <c r="J74" s="79"/>
      <c r="K74" s="80"/>
      <c r="L74" s="79"/>
      <c r="M74" s="80">
        <v>2</v>
      </c>
      <c r="N74" s="79"/>
      <c r="O74" s="80">
        <v>2</v>
      </c>
    </row>
    <row r="75" spans="1:15" s="13" customFormat="1">
      <c r="A75" s="19" t="s">
        <v>139</v>
      </c>
      <c r="B75" s="20"/>
      <c r="C75" s="20"/>
      <c r="D75" s="21"/>
      <c r="E75" s="150"/>
      <c r="F75" s="138" t="s">
        <v>76</v>
      </c>
      <c r="G75" s="139"/>
      <c r="H75" s="139"/>
      <c r="I75" s="139"/>
      <c r="J75" s="79">
        <v>4</v>
      </c>
      <c r="K75" s="80">
        <v>8</v>
      </c>
      <c r="L75" s="79">
        <v>2</v>
      </c>
      <c r="M75" s="80">
        <v>6</v>
      </c>
      <c r="N75" s="79">
        <v>4</v>
      </c>
      <c r="O75" s="80">
        <v>4</v>
      </c>
    </row>
    <row r="76" spans="1:15" s="13" customFormat="1" ht="15.75" thickBot="1">
      <c r="A76" s="140" t="s">
        <v>77</v>
      </c>
      <c r="B76" s="141"/>
      <c r="C76" s="141"/>
      <c r="D76" s="142"/>
      <c r="E76" s="151"/>
      <c r="F76" s="138" t="s">
        <v>78</v>
      </c>
      <c r="G76" s="139"/>
      <c r="H76" s="139"/>
      <c r="I76" s="139"/>
      <c r="J76" s="91" t="s">
        <v>103</v>
      </c>
      <c r="K76" s="92" t="s">
        <v>103</v>
      </c>
      <c r="L76" s="93">
        <v>2</v>
      </c>
      <c r="M76" s="94">
        <v>2</v>
      </c>
      <c r="N76" s="93">
        <v>3</v>
      </c>
      <c r="O76" s="92" t="s">
        <v>177</v>
      </c>
    </row>
  </sheetData>
  <mergeCells count="35">
    <mergeCell ref="F73:I74"/>
    <mergeCell ref="D2:I2"/>
    <mergeCell ref="F72:I72"/>
    <mergeCell ref="J2:O2"/>
    <mergeCell ref="D3:D6"/>
    <mergeCell ref="E3:E6"/>
    <mergeCell ref="F3:I3"/>
    <mergeCell ref="J3:K3"/>
    <mergeCell ref="L3:M3"/>
    <mergeCell ref="N3:O3"/>
    <mergeCell ref="F4:F6"/>
    <mergeCell ref="G4:I4"/>
    <mergeCell ref="J4:J6"/>
    <mergeCell ref="A2:A6"/>
    <mergeCell ref="B2:B6"/>
    <mergeCell ref="C2:C6"/>
    <mergeCell ref="N4:N6"/>
    <mergeCell ref="O4:O6"/>
    <mergeCell ref="G5:G6"/>
    <mergeCell ref="K4:K6"/>
    <mergeCell ref="L4:L6"/>
    <mergeCell ref="M4:M6"/>
    <mergeCell ref="F75:I75"/>
    <mergeCell ref="A76:D76"/>
    <mergeCell ref="F76:I76"/>
    <mergeCell ref="H5:H6"/>
    <mergeCell ref="I5:I6"/>
    <mergeCell ref="A65:B65"/>
    <mergeCell ref="A66:B66"/>
    <mergeCell ref="E69:E76"/>
    <mergeCell ref="F69:I69"/>
    <mergeCell ref="A70:D70"/>
    <mergeCell ref="F70:I70"/>
    <mergeCell ref="A71:D71"/>
    <mergeCell ref="F71:I71"/>
  </mergeCells>
  <pageMargins left="0.24" right="0.17" top="0.2" bottom="0.2" header="0.17" footer="0.16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 времени</vt:lpstr>
      <vt:lpstr>учебный план 21.02.05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2018-07-06T04:50:25Z</dcterms:modified>
</cp:coreProperties>
</file>