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учебный план 08.02.01" sheetId="11" r:id="rId1"/>
  </sheets>
  <calcPr calcId="162913"/>
</workbook>
</file>

<file path=xl/calcChain.xml><?xml version="1.0" encoding="utf-8"?>
<calcChain xmlns="http://schemas.openxmlformats.org/spreadsheetml/2006/main">
  <c r="D8" i="11"/>
  <c r="H8"/>
  <c r="I8"/>
  <c r="K8"/>
  <c r="J8"/>
  <c r="F9" l="1"/>
  <c r="F10"/>
  <c r="F11"/>
  <c r="G11" s="1"/>
  <c r="F12"/>
  <c r="E12" s="1"/>
  <c r="F13"/>
  <c r="F14"/>
  <c r="E14" s="1"/>
  <c r="F15"/>
  <c r="G15" s="1"/>
  <c r="F16"/>
  <c r="E16" s="1"/>
  <c r="F17"/>
  <c r="F18"/>
  <c r="E18" s="1"/>
  <c r="F19"/>
  <c r="G19" s="1"/>
  <c r="F20"/>
  <c r="E20" s="1"/>
  <c r="F21"/>
  <c r="F22"/>
  <c r="E22" s="1"/>
  <c r="F23"/>
  <c r="G23" s="1"/>
  <c r="G10"/>
  <c r="G65"/>
  <c r="G64"/>
  <c r="D64"/>
  <c r="E64" s="1"/>
  <c r="E63" s="1"/>
  <c r="Q63"/>
  <c r="P63"/>
  <c r="O63"/>
  <c r="N63"/>
  <c r="M63"/>
  <c r="L63"/>
  <c r="K63"/>
  <c r="J63"/>
  <c r="I63"/>
  <c r="H63"/>
  <c r="F63"/>
  <c r="D63"/>
  <c r="G62"/>
  <c r="G61"/>
  <c r="D61"/>
  <c r="E61" s="1"/>
  <c r="G60"/>
  <c r="D60"/>
  <c r="E60" s="1"/>
  <c r="E59" s="1"/>
  <c r="Q59"/>
  <c r="P59"/>
  <c r="O59"/>
  <c r="N59"/>
  <c r="M59"/>
  <c r="L59"/>
  <c r="K59"/>
  <c r="J59"/>
  <c r="I59"/>
  <c r="H59"/>
  <c r="F59"/>
  <c r="D59"/>
  <c r="G58"/>
  <c r="G57"/>
  <c r="D57"/>
  <c r="E57" s="1"/>
  <c r="E56" s="1"/>
  <c r="Q56"/>
  <c r="Q45" s="1"/>
  <c r="Q35" s="1"/>
  <c r="P56"/>
  <c r="O56"/>
  <c r="N56"/>
  <c r="M56"/>
  <c r="M45" s="1"/>
  <c r="M35" s="1"/>
  <c r="L56"/>
  <c r="K56"/>
  <c r="J56"/>
  <c r="I56"/>
  <c r="I45" s="1"/>
  <c r="I35" s="1"/>
  <c r="H56"/>
  <c r="F56"/>
  <c r="D56"/>
  <c r="G54"/>
  <c r="G53"/>
  <c r="E53"/>
  <c r="G52"/>
  <c r="D52"/>
  <c r="E52" s="1"/>
  <c r="E51" s="1"/>
  <c r="Q51"/>
  <c r="P51"/>
  <c r="P45" s="1"/>
  <c r="O51"/>
  <c r="N51"/>
  <c r="N45" s="1"/>
  <c r="N35" s="1"/>
  <c r="M51"/>
  <c r="L51"/>
  <c r="L45" s="1"/>
  <c r="K51"/>
  <c r="J51"/>
  <c r="J45" s="1"/>
  <c r="J35" s="1"/>
  <c r="I51"/>
  <c r="H51"/>
  <c r="H45" s="1"/>
  <c r="F51"/>
  <c r="D51"/>
  <c r="G49"/>
  <c r="G48"/>
  <c r="D48"/>
  <c r="E48" s="1"/>
  <c r="G47"/>
  <c r="D47"/>
  <c r="E47" s="1"/>
  <c r="Q46"/>
  <c r="P46"/>
  <c r="O46"/>
  <c r="O45" s="1"/>
  <c r="N46"/>
  <c r="M46"/>
  <c r="L46"/>
  <c r="K46"/>
  <c r="J46"/>
  <c r="I46"/>
  <c r="H46"/>
  <c r="F46"/>
  <c r="G46" s="1"/>
  <c r="K45"/>
  <c r="K35" s="1"/>
  <c r="G44"/>
  <c r="D44"/>
  <c r="E44" s="1"/>
  <c r="G43"/>
  <c r="D43"/>
  <c r="E43" s="1"/>
  <c r="G42"/>
  <c r="E42"/>
  <c r="G41"/>
  <c r="E41"/>
  <c r="G40"/>
  <c r="E40"/>
  <c r="G39"/>
  <c r="E39"/>
  <c r="G38"/>
  <c r="E38"/>
  <c r="G37"/>
  <c r="E37"/>
  <c r="Q36"/>
  <c r="P36"/>
  <c r="O36"/>
  <c r="O35" s="1"/>
  <c r="N36"/>
  <c r="M36"/>
  <c r="L36"/>
  <c r="K36"/>
  <c r="J36"/>
  <c r="I36"/>
  <c r="H36"/>
  <c r="F36"/>
  <c r="G34"/>
  <c r="E34"/>
  <c r="E32" s="1"/>
  <c r="G33"/>
  <c r="E33"/>
  <c r="Q32"/>
  <c r="P32"/>
  <c r="O32"/>
  <c r="N32"/>
  <c r="M32"/>
  <c r="L32"/>
  <c r="K32"/>
  <c r="J32"/>
  <c r="I32"/>
  <c r="H32"/>
  <c r="F32"/>
  <c r="D32"/>
  <c r="F31"/>
  <c r="G31" s="1"/>
  <c r="F30"/>
  <c r="G30" s="1"/>
  <c r="F29"/>
  <c r="G29" s="1"/>
  <c r="F28"/>
  <c r="G28" s="1"/>
  <c r="F27"/>
  <c r="G27" s="1"/>
  <c r="F26"/>
  <c r="G26" s="1"/>
  <c r="F25"/>
  <c r="G25" s="1"/>
  <c r="Q24"/>
  <c r="P24"/>
  <c r="O24"/>
  <c r="N24"/>
  <c r="M24"/>
  <c r="L24"/>
  <c r="K24"/>
  <c r="K67" s="1"/>
  <c r="J24"/>
  <c r="I24"/>
  <c r="H24"/>
  <c r="F24"/>
  <c r="D24"/>
  <c r="E23"/>
  <c r="G22"/>
  <c r="G21"/>
  <c r="E21"/>
  <c r="E19"/>
  <c r="G18"/>
  <c r="G17"/>
  <c r="E17"/>
  <c r="G16"/>
  <c r="E15"/>
  <c r="G14"/>
  <c r="G13"/>
  <c r="E13"/>
  <c r="E11"/>
  <c r="G9"/>
  <c r="E9"/>
  <c r="Q8"/>
  <c r="P8"/>
  <c r="O8"/>
  <c r="N8"/>
  <c r="M8"/>
  <c r="L8"/>
  <c r="F35" l="1"/>
  <c r="H35"/>
  <c r="H67" s="1"/>
  <c r="L35"/>
  <c r="P35"/>
  <c r="O67"/>
  <c r="G20"/>
  <c r="E26"/>
  <c r="E28"/>
  <c r="E30"/>
  <c r="G51"/>
  <c r="G59"/>
  <c r="I67"/>
  <c r="P67"/>
  <c r="G32"/>
  <c r="F45"/>
  <c r="L67"/>
  <c r="G12"/>
  <c r="E25"/>
  <c r="E24" s="1"/>
  <c r="E27"/>
  <c r="E29"/>
  <c r="E31"/>
  <c r="G36"/>
  <c r="J66"/>
  <c r="N66"/>
  <c r="G45"/>
  <c r="K66"/>
  <c r="Q67"/>
  <c r="L66"/>
  <c r="F66"/>
  <c r="O66"/>
  <c r="M67"/>
  <c r="P66"/>
  <c r="G56"/>
  <c r="G63"/>
  <c r="J67"/>
  <c r="N67"/>
  <c r="I66"/>
  <c r="M66"/>
  <c r="Q66"/>
  <c r="D36"/>
  <c r="D35" s="1"/>
  <c r="D67" s="1"/>
  <c r="E36"/>
  <c r="D46"/>
  <c r="D45" s="1"/>
  <c r="E46"/>
  <c r="E45" s="1"/>
  <c r="G8"/>
  <c r="F8"/>
  <c r="E10"/>
  <c r="G24"/>
  <c r="H66" l="1"/>
  <c r="G35"/>
  <c r="E35"/>
  <c r="E66" s="1"/>
  <c r="D66"/>
  <c r="G66"/>
  <c r="E8"/>
  <c r="E67" s="1"/>
  <c r="F67"/>
  <c r="G67" s="1"/>
</calcChain>
</file>

<file path=xl/sharedStrings.xml><?xml version="1.0" encoding="utf-8"?>
<sst xmlns="http://schemas.openxmlformats.org/spreadsheetml/2006/main" count="230" uniqueCount="186">
  <si>
    <t>Учебная практика</t>
  </si>
  <si>
    <t>Всего</t>
  </si>
  <si>
    <t>Государственная итоговая аттестация</t>
  </si>
  <si>
    <t>I курс</t>
  </si>
  <si>
    <t>II курс</t>
  </si>
  <si>
    <t>III курс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</si>
  <si>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</si>
  <si>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</si>
  <si>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</si>
  <si>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максимальная</t>
  </si>
  <si>
    <t>Учебная нагрузка обучающихся (час.)</t>
  </si>
  <si>
    <t>всего занятий</t>
  </si>
  <si>
    <t>Обязательная аудиторная</t>
  </si>
  <si>
    <t>курсовых работ (проектов)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</si>
  <si>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</si>
  <si>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</si>
  <si>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</si>
  <si>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</si>
  <si>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</si>
  <si>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</si>
  <si>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</si>
  <si>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</si>
  <si>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Математика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</si>
  <si>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</si>
  <si>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</si>
  <si>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</si>
  <si>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</si>
  <si>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</si>
  <si>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</si>
  <si>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</si>
  <si>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</si>
  <si>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</si>
  <si>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</si>
  <si>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</si>
  <si>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</si>
  <si>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</si>
  <si>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</si>
  <si>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</si>
  <si>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</si>
  <si>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</si>
  <si>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</si>
  <si>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</si>
  <si>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</si>
  <si>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</si>
  <si>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</si>
  <si>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ПМ.01</t>
  </si>
  <si>
    <t>Основы философии</t>
  </si>
  <si>
    <t>Безопасность жизнедеятельности</t>
  </si>
  <si>
    <t>Профессиональные модули</t>
  </si>
  <si>
    <t>ПМ.00</t>
  </si>
  <si>
    <t>ПМ.02</t>
  </si>
  <si>
    <t>ПМ.03</t>
  </si>
  <si>
    <t>ПМ.04</t>
  </si>
  <si>
    <t>МДК.01.01</t>
  </si>
  <si>
    <t>МДК.02.01</t>
  </si>
  <si>
    <t>МДК.03.01</t>
  </si>
  <si>
    <t>Производственная практика (по профилю специальности)</t>
  </si>
  <si>
    <t>ПДП.00</t>
  </si>
  <si>
    <t>ГИА</t>
  </si>
  <si>
    <t>УП.01</t>
  </si>
  <si>
    <t>ПП.02</t>
  </si>
  <si>
    <t xml:space="preserve">Всего </t>
  </si>
  <si>
    <t>Практика преддипломная</t>
  </si>
  <si>
    <t>дисциплин и МДК</t>
  </si>
  <si>
    <t>учебной практики</t>
  </si>
  <si>
    <r>
      <t xml:space="preserve">Консультации </t>
    </r>
    <r>
      <rPr>
        <sz val="11"/>
        <color theme="1"/>
        <rFont val="Calibri"/>
        <family val="2"/>
        <charset val="204"/>
        <scheme val="minor"/>
      </rPr>
      <t>на учебную группу по 100 часов в год  (всего 300 часов)</t>
    </r>
  </si>
  <si>
    <t>дифф. зачетов</t>
  </si>
  <si>
    <t xml:space="preserve">Государственная итоговая аттестация                                                                                                                       Программа базовой подготовки                                                          </t>
  </si>
  <si>
    <t xml:space="preserve">1.2. Государственные экзамены </t>
  </si>
  <si>
    <t>зачетов</t>
  </si>
  <si>
    <t>МДК.04.01</t>
  </si>
  <si>
    <t>1 сем.                    16                                                                                нед.</t>
  </si>
  <si>
    <t>2 сем.                    23                                                                                нед.</t>
  </si>
  <si>
    <t>3 сем.                    16                                                                                нед.</t>
  </si>
  <si>
    <t>Русский язык и культура речи</t>
  </si>
  <si>
    <t>Основы социологии, политологии</t>
  </si>
  <si>
    <t>Психология общения</t>
  </si>
  <si>
    <t>ОГСЭ.05</t>
  </si>
  <si>
    <t>ОГСЭ.06</t>
  </si>
  <si>
    <t>ОГСЭ.07</t>
  </si>
  <si>
    <t>Защита дипломного проекта с  15.06  по 28.06  (всего 2 нед.)</t>
  </si>
  <si>
    <t>Выполнение дипломного проекта  с   18.05    по 14.06  (всего 4 нед.)</t>
  </si>
  <si>
    <t>Э</t>
  </si>
  <si>
    <t>ДЗ</t>
  </si>
  <si>
    <t>З</t>
  </si>
  <si>
    <t>-/12/3</t>
  </si>
  <si>
    <t xml:space="preserve"> -</t>
  </si>
  <si>
    <t>Биология</t>
  </si>
  <si>
    <t>Физика</t>
  </si>
  <si>
    <t xml:space="preserve"> ДЗ</t>
  </si>
  <si>
    <t>Информатика</t>
  </si>
  <si>
    <t>-, ДЗ</t>
  </si>
  <si>
    <t>IV курс</t>
  </si>
  <si>
    <t>Распределение обязательной нагрузки по курсам и семестрам                   (час. в семестр)</t>
  </si>
  <si>
    <t>Инженерная графика</t>
  </si>
  <si>
    <t>Техническая механика</t>
  </si>
  <si>
    <t>Основы электротехники</t>
  </si>
  <si>
    <t>Основы геодезии</t>
  </si>
  <si>
    <t>Информационные технологиии в профессиональной деятельности</t>
  </si>
  <si>
    <t>Сейсмостойкое строительство</t>
  </si>
  <si>
    <t>Участие в проектировании зданий и сооружений</t>
  </si>
  <si>
    <t xml:space="preserve">Проектирование зданий и сооружений </t>
  </si>
  <si>
    <t>МДК.01.02</t>
  </si>
  <si>
    <t>Проект производства работ</t>
  </si>
  <si>
    <t>Выполнение технологических процессов при строительстве, эксплуатации и реконструкции строительных объектов</t>
  </si>
  <si>
    <t>Организация технологических процессов при строительстве, эксплуатации и реконструкции строительных объектов</t>
  </si>
  <si>
    <t>МДК.02.02</t>
  </si>
  <si>
    <t>Учет и контроль технологических процессов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</si>
  <si>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</si>
  <si>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</si>
  <si>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Организация видов работ при эксплуатации и реконструкции строительных объектов</t>
  </si>
  <si>
    <t>МДК.04.02</t>
  </si>
  <si>
    <t>Эксплуатация зданий</t>
  </si>
  <si>
    <t>Реконструкция зданий</t>
  </si>
  <si>
    <t>ПМ.05</t>
  </si>
  <si>
    <t>Выполнение работ по одной или нескольким профессиям рабочих, должностям служащих</t>
  </si>
  <si>
    <t>УП.05</t>
  </si>
  <si>
    <t>-, ДЗ,Э</t>
  </si>
  <si>
    <t>-/2/2</t>
  </si>
  <si>
    <t>Э, ДЗ</t>
  </si>
  <si>
    <t>-/1/1</t>
  </si>
  <si>
    <t>УП.02</t>
  </si>
  <si>
    <t>ПП.04</t>
  </si>
  <si>
    <t>4 сем.                    13                                                                               нед.</t>
  </si>
  <si>
    <t>ПП.03</t>
  </si>
  <si>
    <t>-/5/3</t>
  </si>
  <si>
    <t>-,Э</t>
  </si>
  <si>
    <t>2</t>
  </si>
  <si>
    <t>З,З,З,З,З,ДЗ</t>
  </si>
  <si>
    <t>в т. ч.</t>
  </si>
  <si>
    <t>лаб. и практ. занятий</t>
  </si>
  <si>
    <t>самостоятельная учебная работа</t>
  </si>
  <si>
    <t>производственной практики</t>
  </si>
  <si>
    <t>преддипломной практики</t>
  </si>
  <si>
    <t>экзаменов (в т.ч. экзаменов (квалификационных) по проф модулям</t>
  </si>
  <si>
    <t>4 нед.</t>
  </si>
  <si>
    <t>6 нед.</t>
  </si>
  <si>
    <t xml:space="preserve"> 1.1. Выпускная квалификационная работа в форме:                                                                                                                                                                                                                                              Дипломный проект</t>
  </si>
  <si>
    <t xml:space="preserve">                                                             дипломного проекта</t>
  </si>
  <si>
    <t>12/2/-</t>
  </si>
  <si>
    <t>2/5/1</t>
  </si>
  <si>
    <t>1</t>
  </si>
  <si>
    <t>3. План учебного процесса</t>
  </si>
  <si>
    <t>7 сем.                    10                                                                                нед.</t>
  </si>
  <si>
    <t>8 сем.                    11                                                                                нед.</t>
  </si>
  <si>
    <t>-, Э,ДЗ,-,ДЗ</t>
  </si>
  <si>
    <t>ПП.01</t>
  </si>
  <si>
    <t>Теоретический курс по профессии "маляр"</t>
  </si>
  <si>
    <t>Учебная практика по профессии "маляр"</t>
  </si>
  <si>
    <t>5 сем.                    14                                                                                нед.</t>
  </si>
  <si>
    <t>6 сем.                    20                                                                                нед.</t>
  </si>
  <si>
    <t>теоретические занятия</t>
  </si>
  <si>
    <t>МДК.05.01</t>
  </si>
  <si>
    <t>Экономика организации</t>
  </si>
  <si>
    <t>-/4/3</t>
  </si>
  <si>
    <t>-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</si>
  <si>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</si>
  <si>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</si>
  <si>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</si>
  <si>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</si>
  <si>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</si>
  <si>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</si>
  <si>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</si>
  <si>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</si>
  <si>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</si>
  <si>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</si>
  <si>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</si>
  <si>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</si>
  <si>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Химия</t>
  </si>
  <si>
    <t>География</t>
  </si>
  <si>
    <t>Экология</t>
  </si>
  <si>
    <t>ОУД.13</t>
  </si>
  <si>
    <t>-,-,Э</t>
  </si>
  <si>
    <t>ДЗ, ДЗ</t>
  </si>
  <si>
    <t>УД.01</t>
  </si>
  <si>
    <t xml:space="preserve"> -, Э</t>
  </si>
  <si>
    <t>-,-,З,-,З,ДЗ</t>
  </si>
  <si>
    <t>1/14/11</t>
  </si>
  <si>
    <t>14/32/15</t>
  </si>
  <si>
    <t>14/20/12</t>
  </si>
  <si>
    <t>2/17/11</t>
  </si>
  <si>
    <t>Всего по ППСЗ с учетом общеобразовательного цикла</t>
  </si>
  <si>
    <t>ОУД.14</t>
  </si>
  <si>
    <t xml:space="preserve"> -,Э</t>
  </si>
  <si>
    <t>Астрономия</t>
  </si>
  <si>
    <t xml:space="preserve">Обществознание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</si>
</sst>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0" fillId="0" borderId="0" xfId="0" applyBorder="1" applyAlignment="1"/>
    <xf numFmtId="1" fontId="0" fillId="0" borderId="1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5" borderId="1" xfId="0" applyFont="1" applyFill="1" applyBorder="1" applyAlignment="1">
      <alignment horizontal="left" wrapText="1"/>
    </xf>
    <xf numFmtId="0" fontId="0" fillId="3" borderId="0" xfId="0" applyFill="1"/>
    <xf numFmtId="0" fontId="0" fillId="0" borderId="0" xfId="0" applyFont="1" applyBorder="1" applyAlignment="1"/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0" fillId="3" borderId="1" xfId="0" applyNumberForma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1" xfId="0" applyFill="1" applyBorder="1" applyAlignment="1">
      <alignment horizontal="left" wrapText="1"/>
    </xf>
    <xf numFmtId="49" fontId="0" fillId="7" borderId="1" xfId="0" applyNumberForma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 wrapText="1"/>
    </xf>
    <xf numFmtId="0" fontId="0" fillId="7" borderId="3" xfId="0" applyFill="1" applyBorder="1" applyAlignment="1">
      <alignment horizontal="left"/>
    </xf>
    <xf numFmtId="49" fontId="0" fillId="7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" fontId="1" fillId="2" borderId="2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26" xfId="0" applyNumberForma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/>
    </xf>
    <xf numFmtId="0" fontId="0" fillId="3" borderId="4" xfId="0" applyFill="1" applyBorder="1" applyAlignment="1">
      <alignment horizontal="left" wrapText="1"/>
    </xf>
    <xf numFmtId="0" fontId="1" fillId="0" borderId="37" xfId="0" applyFont="1" applyBorder="1" applyAlignment="1"/>
    <xf numFmtId="0" fontId="1" fillId="0" borderId="38" xfId="0" applyFont="1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/>
    <xf numFmtId="0" fontId="0" fillId="0" borderId="4" xfId="0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1" fontId="0" fillId="7" borderId="1" xfId="0" applyNumberFormat="1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1" fontId="1" fillId="2" borderId="23" xfId="0" applyNumberFormat="1" applyFont="1" applyFill="1" applyBorder="1" applyAlignment="1">
      <alignment horizontal="center" wrapText="1"/>
    </xf>
    <xf numFmtId="1" fontId="1" fillId="2" borderId="24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54" xfId="0" applyFont="1" applyBorder="1" applyAlignment="1"/>
    <xf numFmtId="0" fontId="0" fillId="0" borderId="40" xfId="0" applyBorder="1"/>
    <xf numFmtId="0" fontId="0" fillId="0" borderId="55" xfId="0" applyBorder="1" applyAlignment="1"/>
    <xf numFmtId="0" fontId="1" fillId="6" borderId="16" xfId="0" applyFont="1" applyFill="1" applyBorder="1" applyAlignment="1">
      <alignment horizontal="left"/>
    </xf>
    <xf numFmtId="0" fontId="1" fillId="6" borderId="30" xfId="0" applyFont="1" applyFill="1" applyBorder="1" applyAlignment="1">
      <alignment horizontal="left" wrapText="1"/>
    </xf>
    <xf numFmtId="49" fontId="0" fillId="6" borderId="30" xfId="0" applyNumberForma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49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7" borderId="7" xfId="0" applyFill="1" applyBorder="1" applyAlignment="1">
      <alignment horizontal="left"/>
    </xf>
    <xf numFmtId="0" fontId="0" fillId="7" borderId="13" xfId="0" applyFill="1" applyBorder="1" applyAlignment="1">
      <alignment horizontal="left" wrapText="1"/>
    </xf>
    <xf numFmtId="49" fontId="0" fillId="7" borderId="7" xfId="0" applyNumberForma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/>
    </xf>
    <xf numFmtId="1" fontId="0" fillId="7" borderId="7" xfId="0" applyNumberFormat="1" applyFill="1" applyBorder="1" applyAlignment="1">
      <alignment horizontal="center" wrapText="1"/>
    </xf>
    <xf numFmtId="0" fontId="0" fillId="7" borderId="12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1" fontId="1" fillId="2" borderId="30" xfId="0" applyNumberFormat="1" applyFont="1" applyFill="1" applyBorder="1" applyAlignment="1">
      <alignment horizontal="center" wrapText="1"/>
    </xf>
    <xf numFmtId="1" fontId="5" fillId="2" borderId="39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46" xfId="0" applyNumberFormat="1" applyFont="1" applyFill="1" applyBorder="1" applyAlignment="1">
      <alignment horizontal="center"/>
    </xf>
    <xf numFmtId="49" fontId="5" fillId="2" borderId="32" xfId="0" applyNumberFormat="1" applyFont="1" applyFill="1" applyBorder="1" applyAlignment="1">
      <alignment horizontal="center"/>
    </xf>
    <xf numFmtId="1" fontId="1" fillId="2" borderId="32" xfId="0" applyNumberFormat="1" applyFont="1" applyFill="1" applyBorder="1" applyAlignment="1">
      <alignment horizontal="center"/>
    </xf>
    <xf numFmtId="1" fontId="1" fillId="2" borderId="32" xfId="0" applyNumberFormat="1" applyFont="1" applyFill="1" applyBorder="1" applyAlignment="1">
      <alignment horizontal="center" wrapText="1"/>
    </xf>
    <xf numFmtId="1" fontId="1" fillId="2" borderId="57" xfId="0" applyNumberFormat="1" applyFont="1" applyFill="1" applyBorder="1" applyAlignment="1">
      <alignment horizontal="center"/>
    </xf>
    <xf numFmtId="1" fontId="1" fillId="2" borderId="58" xfId="0" applyNumberFormat="1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wrapText="1"/>
    </xf>
    <xf numFmtId="0" fontId="6" fillId="2" borderId="46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43" xfId="0" applyBorder="1" applyAlignment="1">
      <alignment horizontal="left" wrapText="1"/>
    </xf>
    <xf numFmtId="0" fontId="3" fillId="2" borderId="60" xfId="0" applyFont="1" applyFill="1" applyBorder="1" applyAlignment="1">
      <alignment horizontal="center" wrapText="1"/>
    </xf>
    <xf numFmtId="0" fontId="3" fillId="2" borderId="58" xfId="0" applyFont="1" applyFill="1" applyBorder="1" applyAlignment="1">
      <alignment horizontal="center" wrapText="1"/>
    </xf>
    <xf numFmtId="0" fontId="1" fillId="0" borderId="47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0" fillId="0" borderId="46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53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1"/>
  <sheetViews>
    <sheetView tabSelected="1" topLeftCell="A28" workbookViewId="0">
      <selection activeCell="V46" sqref="V46"/>
    </sheetView>
  </sheetViews>
  <sheetFormatPr defaultRowHeight="15"/>
  <cols>
    <col min="1" max="1" width="11" customWidth="1"/>
    <col min="2" max="2" width="48.42578125" customWidth="1"/>
    <col min="3" max="3" width="11.42578125" customWidth="1"/>
    <col min="4" max="4" width="10.140625" customWidth="1"/>
    <col min="5" max="5" width="9.42578125" customWidth="1"/>
    <col min="6" max="6" width="10.7109375" customWidth="1"/>
    <col min="7" max="7" width="6.5703125" customWidth="1"/>
    <col min="8" max="8" width="10.5703125" customWidth="1"/>
    <col min="9" max="9" width="9.28515625" customWidth="1"/>
    <col min="10" max="10" width="7.140625" customWidth="1"/>
    <col min="11" max="11" width="7.42578125" customWidth="1"/>
    <col min="12" max="15" width="7.7109375" customWidth="1"/>
    <col min="16" max="16" width="7.42578125" customWidth="1"/>
    <col min="17" max="17" width="8.140625" customWidth="1"/>
  </cols>
  <sheetData>
    <row r="1" spans="1:17" ht="19.5" thickBot="1">
      <c r="A1" s="1" t="s">
        <v>142</v>
      </c>
    </row>
    <row r="2" spans="1:17" ht="30.75" customHeight="1" thickBot="1">
      <c r="A2" s="205" t="s">
        <v>6</v>
      </c>
      <c r="B2" s="208" t="s">
        <v>7</v>
      </c>
      <c r="C2" s="211" t="s">
        <v>8</v>
      </c>
      <c r="D2" s="208" t="s">
        <v>10</v>
      </c>
      <c r="E2" s="208"/>
      <c r="F2" s="208"/>
      <c r="G2" s="208"/>
      <c r="H2" s="208"/>
      <c r="I2" s="212"/>
      <c r="J2" s="213" t="s">
        <v>93</v>
      </c>
      <c r="K2" s="214"/>
      <c r="L2" s="214"/>
      <c r="M2" s="214"/>
      <c r="N2" s="214"/>
      <c r="O2" s="214"/>
      <c r="P2" s="214"/>
      <c r="Q2" s="215"/>
    </row>
    <row r="3" spans="1:17" ht="31.5" customHeight="1" thickBot="1">
      <c r="A3" s="206"/>
      <c r="B3" s="209"/>
      <c r="C3" s="181"/>
      <c r="D3" s="181" t="s">
        <v>9</v>
      </c>
      <c r="E3" s="183" t="s">
        <v>131</v>
      </c>
      <c r="F3" s="186" t="s">
        <v>12</v>
      </c>
      <c r="G3" s="187"/>
      <c r="H3" s="187"/>
      <c r="I3" s="188"/>
      <c r="J3" s="189" t="s">
        <v>3</v>
      </c>
      <c r="K3" s="190"/>
      <c r="L3" s="191" t="s">
        <v>4</v>
      </c>
      <c r="M3" s="190"/>
      <c r="N3" s="191" t="s">
        <v>5</v>
      </c>
      <c r="O3" s="190"/>
      <c r="P3" s="191" t="s">
        <v>92</v>
      </c>
      <c r="Q3" s="190"/>
    </row>
    <row r="4" spans="1:17" ht="19.5" customHeight="1">
      <c r="A4" s="206"/>
      <c r="B4" s="209"/>
      <c r="C4" s="181"/>
      <c r="D4" s="181"/>
      <c r="E4" s="184"/>
      <c r="F4" s="194" t="s">
        <v>11</v>
      </c>
      <c r="G4" s="197" t="s">
        <v>129</v>
      </c>
      <c r="H4" s="198"/>
      <c r="I4" s="198"/>
      <c r="J4" s="199" t="s">
        <v>71</v>
      </c>
      <c r="K4" s="201" t="s">
        <v>72</v>
      </c>
      <c r="L4" s="199" t="s">
        <v>73</v>
      </c>
      <c r="M4" s="201" t="s">
        <v>123</v>
      </c>
      <c r="N4" s="199" t="s">
        <v>149</v>
      </c>
      <c r="O4" s="201" t="s">
        <v>150</v>
      </c>
      <c r="P4" s="216" t="s">
        <v>143</v>
      </c>
      <c r="Q4" s="201" t="s">
        <v>144</v>
      </c>
    </row>
    <row r="5" spans="1:17" ht="20.25" customHeight="1">
      <c r="A5" s="206"/>
      <c r="B5" s="209"/>
      <c r="C5" s="181"/>
      <c r="D5" s="181"/>
      <c r="E5" s="184"/>
      <c r="F5" s="195"/>
      <c r="G5" s="184" t="s">
        <v>151</v>
      </c>
      <c r="H5" s="184" t="s">
        <v>130</v>
      </c>
      <c r="I5" s="195" t="s">
        <v>13</v>
      </c>
      <c r="J5" s="200"/>
      <c r="K5" s="202"/>
      <c r="L5" s="200"/>
      <c r="M5" s="202"/>
      <c r="N5" s="200"/>
      <c r="O5" s="202"/>
      <c r="P5" s="217"/>
      <c r="Q5" s="202"/>
    </row>
    <row r="6" spans="1:17" ht="110.45" customHeight="1" thickBot="1">
      <c r="A6" s="207"/>
      <c r="B6" s="210"/>
      <c r="C6" s="182"/>
      <c r="D6" s="182"/>
      <c r="E6" s="185"/>
      <c r="F6" s="196"/>
      <c r="G6" s="185"/>
      <c r="H6" s="185"/>
      <c r="I6" s="196"/>
      <c r="J6" s="200"/>
      <c r="K6" s="202"/>
      <c r="L6" s="203"/>
      <c r="M6" s="204"/>
      <c r="N6" s="203"/>
      <c r="O6" s="204"/>
      <c r="P6" s="218"/>
      <c r="Q6" s="204"/>
    </row>
    <row r="7" spans="1:17" ht="14.2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/>
      <c r="H7" s="87">
        <v>7</v>
      </c>
      <c r="I7" s="88">
        <v>8</v>
      </c>
      <c r="J7" s="170">
        <v>9</v>
      </c>
      <c r="K7" s="171">
        <v>10</v>
      </c>
      <c r="L7" s="172">
        <v>11</v>
      </c>
      <c r="M7" s="173">
        <v>12</v>
      </c>
      <c r="N7" s="174">
        <v>13</v>
      </c>
      <c r="O7" s="173">
        <v>14</v>
      </c>
      <c r="P7" s="172">
        <v>13</v>
      </c>
      <c r="Q7" s="173">
        <v>14</v>
      </c>
    </row>
    <row r="8" spans="1:17" ht="21.75" customHeight="1">
      <c r="A8" s="7" t="s">
        <v>14</v>
      </c>
      <c r="B8" s="7" t="s">
        <v>15</v>
      </c>
      <c r="C8" s="30" t="s">
        <v>85</v>
      </c>
      <c r="D8" s="22">
        <f>D9+D10+D11+D12+D13+D14+D15+D16+D17+D18+D19+D20+D21+D22+D23</f>
        <v>2106</v>
      </c>
      <c r="E8" s="22">
        <f>D8-F8</f>
        <v>702</v>
      </c>
      <c r="F8" s="65">
        <f t="shared" ref="F8:K8" si="0">F9+F10+F11+F12+F13+F14+F15+F16+F17+F18+F19+F20+F21+F22+F23</f>
        <v>1404</v>
      </c>
      <c r="G8" s="65">
        <f t="shared" si="0"/>
        <v>857</v>
      </c>
      <c r="H8" s="65">
        <f t="shared" si="0"/>
        <v>547</v>
      </c>
      <c r="I8" s="65">
        <f t="shared" si="0"/>
        <v>0</v>
      </c>
      <c r="J8" s="65">
        <f t="shared" si="0"/>
        <v>576</v>
      </c>
      <c r="K8" s="65">
        <f t="shared" si="0"/>
        <v>828</v>
      </c>
      <c r="L8" s="97">
        <f t="shared" ref="L8:Q8" si="1">L9+L11+L12+L13+L14+L15+L16+L17+L18+L19+L20+L21</f>
        <v>0</v>
      </c>
      <c r="M8" s="66">
        <f t="shared" si="1"/>
        <v>0</v>
      </c>
      <c r="N8" s="65">
        <f t="shared" si="1"/>
        <v>0</v>
      </c>
      <c r="O8" s="66">
        <f t="shared" si="1"/>
        <v>0</v>
      </c>
      <c r="P8" s="97">
        <f t="shared" si="1"/>
        <v>0</v>
      </c>
      <c r="Q8" s="66">
        <f t="shared" si="1"/>
        <v>0</v>
      </c>
    </row>
    <row r="9" spans="1:17">
      <c r="A9" s="8" t="s">
        <v>156</v>
      </c>
      <c r="B9" s="8" t="s">
        <v>16</v>
      </c>
      <c r="C9" s="29" t="s">
        <v>183</v>
      </c>
      <c r="D9" s="45">
        <v>117</v>
      </c>
      <c r="E9" s="21">
        <f>D9-F9</f>
        <v>39</v>
      </c>
      <c r="F9" s="21">
        <f t="shared" ref="F9:F23" si="2">J9+K9</f>
        <v>78</v>
      </c>
      <c r="G9" s="21">
        <f>F9-H9-I9</f>
        <v>14</v>
      </c>
      <c r="H9" s="176">
        <v>64</v>
      </c>
      <c r="I9" s="177"/>
      <c r="J9" s="63">
        <v>32</v>
      </c>
      <c r="K9" s="64">
        <v>46</v>
      </c>
      <c r="L9" s="96"/>
      <c r="M9" s="64"/>
      <c r="N9" s="63"/>
      <c r="O9" s="64"/>
      <c r="P9" s="96"/>
      <c r="Q9" s="64"/>
    </row>
    <row r="10" spans="1:17">
      <c r="A10" s="8" t="s">
        <v>157</v>
      </c>
      <c r="B10" s="8" t="s">
        <v>17</v>
      </c>
      <c r="C10" s="29" t="s">
        <v>91</v>
      </c>
      <c r="D10" s="45">
        <v>176</v>
      </c>
      <c r="E10" s="21">
        <f>D10-F10</f>
        <v>59</v>
      </c>
      <c r="F10" s="21">
        <f t="shared" si="2"/>
        <v>117</v>
      </c>
      <c r="G10" s="21">
        <f>F10-H10-I10</f>
        <v>117</v>
      </c>
      <c r="H10" s="176"/>
      <c r="I10" s="177"/>
      <c r="J10" s="63">
        <v>48</v>
      </c>
      <c r="K10" s="64">
        <v>69</v>
      </c>
      <c r="L10" s="96"/>
      <c r="M10" s="64"/>
      <c r="N10" s="63"/>
      <c r="O10" s="64"/>
      <c r="P10" s="96"/>
      <c r="Q10" s="64"/>
    </row>
    <row r="11" spans="1:17">
      <c r="A11" s="8" t="s">
        <v>158</v>
      </c>
      <c r="B11" s="8" t="s">
        <v>18</v>
      </c>
      <c r="C11" s="29" t="s">
        <v>91</v>
      </c>
      <c r="D11" s="45">
        <v>175</v>
      </c>
      <c r="E11" s="21">
        <f t="shared" ref="E11:E23" si="3">D11-F11</f>
        <v>58</v>
      </c>
      <c r="F11" s="21">
        <f t="shared" si="2"/>
        <v>117</v>
      </c>
      <c r="G11" s="21">
        <f t="shared" ref="G11:G67" si="4">F11-H11-I11</f>
        <v>0</v>
      </c>
      <c r="H11" s="176">
        <v>117</v>
      </c>
      <c r="I11" s="177"/>
      <c r="J11" s="63">
        <v>48</v>
      </c>
      <c r="K11" s="64">
        <v>69</v>
      </c>
      <c r="L11" s="96"/>
      <c r="M11" s="64"/>
      <c r="N11" s="63"/>
      <c r="O11" s="64"/>
      <c r="P11" s="96"/>
      <c r="Q11" s="64"/>
    </row>
    <row r="12" spans="1:17">
      <c r="A12" s="8" t="s">
        <v>159</v>
      </c>
      <c r="B12" s="8" t="s">
        <v>22</v>
      </c>
      <c r="C12" s="29" t="s">
        <v>175</v>
      </c>
      <c r="D12" s="45">
        <v>351</v>
      </c>
      <c r="E12" s="21">
        <f t="shared" si="3"/>
        <v>117</v>
      </c>
      <c r="F12" s="21">
        <f t="shared" si="2"/>
        <v>234</v>
      </c>
      <c r="G12" s="21">
        <f t="shared" si="4"/>
        <v>116</v>
      </c>
      <c r="H12" s="176">
        <v>118</v>
      </c>
      <c r="I12" s="177"/>
      <c r="J12" s="63">
        <v>96</v>
      </c>
      <c r="K12" s="64">
        <v>138</v>
      </c>
      <c r="L12" s="96"/>
      <c r="M12" s="64"/>
      <c r="N12" s="63"/>
      <c r="O12" s="64"/>
      <c r="P12" s="96"/>
      <c r="Q12" s="64"/>
    </row>
    <row r="13" spans="1:17">
      <c r="A13" s="8" t="s">
        <v>160</v>
      </c>
      <c r="B13" s="8" t="s">
        <v>19</v>
      </c>
      <c r="C13" s="29" t="s">
        <v>89</v>
      </c>
      <c r="D13" s="45">
        <v>175</v>
      </c>
      <c r="E13" s="21">
        <f t="shared" si="3"/>
        <v>58</v>
      </c>
      <c r="F13" s="21">
        <f t="shared" si="2"/>
        <v>117</v>
      </c>
      <c r="G13" s="21">
        <f t="shared" si="4"/>
        <v>117</v>
      </c>
      <c r="H13" s="176"/>
      <c r="I13" s="177"/>
      <c r="J13" s="63"/>
      <c r="K13" s="64">
        <v>117</v>
      </c>
      <c r="L13" s="96"/>
      <c r="M13" s="64"/>
      <c r="N13" s="63"/>
      <c r="O13" s="64"/>
      <c r="P13" s="96"/>
      <c r="Q13" s="64"/>
    </row>
    <row r="14" spans="1:17" ht="17.25" customHeight="1">
      <c r="A14" s="8" t="s">
        <v>161</v>
      </c>
      <c r="B14" s="8" t="s">
        <v>20</v>
      </c>
      <c r="C14" s="176" t="s">
        <v>173</v>
      </c>
      <c r="D14" s="45">
        <v>175</v>
      </c>
      <c r="E14" s="21">
        <f t="shared" si="3"/>
        <v>58</v>
      </c>
      <c r="F14" s="21">
        <f t="shared" si="2"/>
        <v>117</v>
      </c>
      <c r="G14" s="21">
        <f t="shared" si="4"/>
        <v>0</v>
      </c>
      <c r="H14" s="176">
        <v>117</v>
      </c>
      <c r="I14" s="177"/>
      <c r="J14" s="63">
        <v>48</v>
      </c>
      <c r="K14" s="64">
        <v>69</v>
      </c>
      <c r="L14" s="96"/>
      <c r="M14" s="64"/>
      <c r="N14" s="63"/>
      <c r="O14" s="64"/>
      <c r="P14" s="96"/>
      <c r="Q14" s="64"/>
    </row>
    <row r="15" spans="1:17">
      <c r="A15" s="8" t="s">
        <v>162</v>
      </c>
      <c r="B15" s="8" t="s">
        <v>21</v>
      </c>
      <c r="C15" s="176" t="s">
        <v>83</v>
      </c>
      <c r="D15" s="45">
        <v>105</v>
      </c>
      <c r="E15" s="21">
        <f t="shared" si="3"/>
        <v>35</v>
      </c>
      <c r="F15" s="21">
        <f t="shared" si="2"/>
        <v>70</v>
      </c>
      <c r="G15" s="21">
        <f t="shared" si="4"/>
        <v>50</v>
      </c>
      <c r="H15" s="176">
        <v>20</v>
      </c>
      <c r="I15" s="177"/>
      <c r="J15" s="63">
        <v>70</v>
      </c>
      <c r="K15" s="64"/>
      <c r="L15" s="96"/>
      <c r="M15" s="64"/>
      <c r="N15" s="63"/>
      <c r="O15" s="64"/>
      <c r="P15" s="96"/>
      <c r="Q15" s="64"/>
    </row>
    <row r="16" spans="1:17">
      <c r="A16" s="8" t="s">
        <v>163</v>
      </c>
      <c r="B16" s="8" t="s">
        <v>90</v>
      </c>
      <c r="C16" s="29" t="s">
        <v>89</v>
      </c>
      <c r="D16" s="45">
        <v>150</v>
      </c>
      <c r="E16" s="21">
        <f t="shared" si="3"/>
        <v>50</v>
      </c>
      <c r="F16" s="21">
        <f t="shared" si="2"/>
        <v>100</v>
      </c>
      <c r="G16" s="21">
        <f t="shared" si="4"/>
        <v>50</v>
      </c>
      <c r="H16" s="176">
        <v>50</v>
      </c>
      <c r="I16" s="177"/>
      <c r="J16" s="63"/>
      <c r="K16" s="64">
        <v>100</v>
      </c>
      <c r="L16" s="96"/>
      <c r="M16" s="64"/>
      <c r="N16" s="63"/>
      <c r="O16" s="64"/>
      <c r="P16" s="96"/>
      <c r="Q16" s="64"/>
    </row>
    <row r="17" spans="1:17">
      <c r="A17" s="8" t="s">
        <v>164</v>
      </c>
      <c r="B17" s="8" t="s">
        <v>88</v>
      </c>
      <c r="C17" s="29" t="s">
        <v>175</v>
      </c>
      <c r="D17" s="45">
        <v>182</v>
      </c>
      <c r="E17" s="21">
        <f t="shared" si="3"/>
        <v>61</v>
      </c>
      <c r="F17" s="21">
        <f t="shared" si="2"/>
        <v>121</v>
      </c>
      <c r="G17" s="21">
        <f t="shared" si="4"/>
        <v>96</v>
      </c>
      <c r="H17" s="176">
        <v>25</v>
      </c>
      <c r="I17" s="177"/>
      <c r="J17" s="63">
        <v>51</v>
      </c>
      <c r="K17" s="64">
        <v>70</v>
      </c>
      <c r="L17" s="96"/>
      <c r="M17" s="64"/>
      <c r="N17" s="63"/>
      <c r="O17" s="64"/>
      <c r="P17" s="96"/>
      <c r="Q17" s="64"/>
    </row>
    <row r="18" spans="1:17">
      <c r="A18" s="8" t="s">
        <v>165</v>
      </c>
      <c r="B18" s="8" t="s">
        <v>168</v>
      </c>
      <c r="C18" s="176" t="s">
        <v>83</v>
      </c>
      <c r="D18" s="45">
        <v>117</v>
      </c>
      <c r="E18" s="21">
        <f t="shared" si="3"/>
        <v>39</v>
      </c>
      <c r="F18" s="21">
        <f t="shared" si="2"/>
        <v>78</v>
      </c>
      <c r="G18" s="21">
        <f t="shared" si="4"/>
        <v>58</v>
      </c>
      <c r="H18" s="176">
        <v>20</v>
      </c>
      <c r="I18" s="177"/>
      <c r="J18" s="63"/>
      <c r="K18" s="64">
        <v>78</v>
      </c>
      <c r="L18" s="96"/>
      <c r="M18" s="64"/>
      <c r="N18" s="63"/>
      <c r="O18" s="64"/>
      <c r="P18" s="96"/>
      <c r="Q18" s="64"/>
    </row>
    <row r="19" spans="1:17">
      <c r="A19" s="8" t="s">
        <v>166</v>
      </c>
      <c r="B19" s="8" t="s">
        <v>185</v>
      </c>
      <c r="C19" s="29" t="s">
        <v>83</v>
      </c>
      <c r="D19" s="45">
        <v>162</v>
      </c>
      <c r="E19" s="21">
        <f t="shared" si="3"/>
        <v>54</v>
      </c>
      <c r="F19" s="21">
        <f t="shared" si="2"/>
        <v>108</v>
      </c>
      <c r="G19" s="21">
        <f t="shared" si="4"/>
        <v>108</v>
      </c>
      <c r="H19" s="176"/>
      <c r="I19" s="177"/>
      <c r="J19" s="63">
        <v>108</v>
      </c>
      <c r="K19" s="64"/>
      <c r="L19" s="96"/>
      <c r="M19" s="64"/>
      <c r="N19" s="63"/>
      <c r="O19" s="64"/>
      <c r="P19" s="96"/>
      <c r="Q19" s="64"/>
    </row>
    <row r="20" spans="1:17">
      <c r="A20" s="8" t="s">
        <v>167</v>
      </c>
      <c r="B20" s="8" t="s">
        <v>87</v>
      </c>
      <c r="C20" s="29" t="s">
        <v>83</v>
      </c>
      <c r="D20" s="45">
        <v>54</v>
      </c>
      <c r="E20" s="21">
        <f t="shared" si="3"/>
        <v>18</v>
      </c>
      <c r="F20" s="21">
        <f t="shared" si="2"/>
        <v>36</v>
      </c>
      <c r="G20" s="21">
        <f t="shared" si="4"/>
        <v>28</v>
      </c>
      <c r="H20" s="176">
        <v>8</v>
      </c>
      <c r="I20" s="177"/>
      <c r="J20" s="63"/>
      <c r="K20" s="64">
        <v>36</v>
      </c>
      <c r="L20" s="96"/>
      <c r="M20" s="64"/>
      <c r="N20" s="63"/>
      <c r="O20" s="64"/>
      <c r="P20" s="96"/>
      <c r="Q20" s="64"/>
    </row>
    <row r="21" spans="1:17">
      <c r="A21" s="8" t="s">
        <v>171</v>
      </c>
      <c r="B21" s="8" t="s">
        <v>169</v>
      </c>
      <c r="C21" s="176" t="s">
        <v>83</v>
      </c>
      <c r="D21" s="45">
        <v>54</v>
      </c>
      <c r="E21" s="21">
        <f t="shared" si="3"/>
        <v>18</v>
      </c>
      <c r="F21" s="21">
        <f t="shared" si="2"/>
        <v>36</v>
      </c>
      <c r="G21" s="21">
        <f t="shared" si="4"/>
        <v>28</v>
      </c>
      <c r="H21" s="176">
        <v>8</v>
      </c>
      <c r="I21" s="177"/>
      <c r="J21" s="63">
        <v>36</v>
      </c>
      <c r="K21" s="64"/>
      <c r="L21" s="96"/>
      <c r="M21" s="64"/>
      <c r="N21" s="63"/>
      <c r="O21" s="64"/>
      <c r="P21" s="96"/>
      <c r="Q21" s="64"/>
    </row>
    <row r="22" spans="1:17">
      <c r="A22" s="8" t="s">
        <v>182</v>
      </c>
      <c r="B22" s="8" t="s">
        <v>170</v>
      </c>
      <c r="C22" s="176" t="s">
        <v>83</v>
      </c>
      <c r="D22" s="45">
        <v>54</v>
      </c>
      <c r="E22" s="21">
        <f t="shared" si="3"/>
        <v>18</v>
      </c>
      <c r="F22" s="21">
        <f t="shared" si="2"/>
        <v>36</v>
      </c>
      <c r="G22" s="21">
        <f t="shared" si="4"/>
        <v>36</v>
      </c>
      <c r="H22" s="176"/>
      <c r="I22" s="177"/>
      <c r="J22" s="63"/>
      <c r="K22" s="64">
        <v>36</v>
      </c>
      <c r="L22" s="96"/>
      <c r="M22" s="64"/>
      <c r="N22" s="63"/>
      <c r="O22" s="64"/>
      <c r="P22" s="96"/>
      <c r="Q22" s="64"/>
    </row>
    <row r="23" spans="1:17">
      <c r="A23" s="8" t="s">
        <v>174</v>
      </c>
      <c r="B23" s="175" t="s">
        <v>184</v>
      </c>
      <c r="C23" s="29" t="s">
        <v>155</v>
      </c>
      <c r="D23" s="45">
        <v>59</v>
      </c>
      <c r="E23" s="21">
        <f t="shared" si="3"/>
        <v>20</v>
      </c>
      <c r="F23" s="21">
        <f t="shared" si="2"/>
        <v>39</v>
      </c>
      <c r="G23" s="21">
        <f t="shared" si="4"/>
        <v>39</v>
      </c>
      <c r="H23" s="176"/>
      <c r="I23" s="177"/>
      <c r="J23" s="63">
        <v>39</v>
      </c>
      <c r="K23" s="64"/>
      <c r="L23" s="96"/>
      <c r="M23" s="64"/>
      <c r="N23" s="63"/>
      <c r="O23" s="64"/>
      <c r="P23" s="96"/>
      <c r="Q23" s="64"/>
    </row>
    <row r="24" spans="1:17" ht="30.75" customHeight="1">
      <c r="A24" s="7" t="s">
        <v>23</v>
      </c>
      <c r="B24" s="7" t="s">
        <v>24</v>
      </c>
      <c r="C24" s="113" t="s">
        <v>139</v>
      </c>
      <c r="D24" s="107">
        <f>D25+D26+D27+D28+D29+D30+D31</f>
        <v>816</v>
      </c>
      <c r="E24" s="107">
        <f t="shared" ref="E24" si="5">E25+E26+E27+E28+E29+E30+E31</f>
        <v>272</v>
      </c>
      <c r="F24" s="107">
        <f>F25+F26+F27+F28+F29+F30+F31</f>
        <v>544</v>
      </c>
      <c r="G24" s="107">
        <f t="shared" si="4"/>
        <v>178</v>
      </c>
      <c r="H24" s="107">
        <f t="shared" ref="H24:Q24" si="6">H25+H26+H27+H28+H29+H30+H31</f>
        <v>366</v>
      </c>
      <c r="I24" s="114">
        <f t="shared" si="6"/>
        <v>0</v>
      </c>
      <c r="J24" s="115">
        <f t="shared" si="6"/>
        <v>0</v>
      </c>
      <c r="K24" s="116">
        <f t="shared" si="6"/>
        <v>0</v>
      </c>
      <c r="L24" s="117">
        <f t="shared" si="6"/>
        <v>224</v>
      </c>
      <c r="M24" s="116">
        <f t="shared" si="6"/>
        <v>52</v>
      </c>
      <c r="N24" s="115">
        <f t="shared" si="6"/>
        <v>56</v>
      </c>
      <c r="O24" s="116">
        <f t="shared" si="6"/>
        <v>128</v>
      </c>
      <c r="P24" s="117">
        <f t="shared" si="6"/>
        <v>40</v>
      </c>
      <c r="Q24" s="116">
        <f t="shared" si="6"/>
        <v>44</v>
      </c>
    </row>
    <row r="25" spans="1:17">
      <c r="A25" s="17" t="s">
        <v>25</v>
      </c>
      <c r="B25" s="8" t="s">
        <v>46</v>
      </c>
      <c r="C25" s="43" t="s">
        <v>84</v>
      </c>
      <c r="D25" s="23">
        <v>60</v>
      </c>
      <c r="E25" s="108">
        <f t="shared" ref="E25:E31" si="7">D25-F25</f>
        <v>12</v>
      </c>
      <c r="F25" s="23">
        <f t="shared" ref="F25:F26" si="8">L25+M25+N25+O25+P25+Q25</f>
        <v>48</v>
      </c>
      <c r="G25" s="108">
        <f t="shared" si="4"/>
        <v>48</v>
      </c>
      <c r="H25" s="23"/>
      <c r="I25" s="118"/>
      <c r="J25" s="119"/>
      <c r="K25" s="120"/>
      <c r="L25" s="121">
        <v>48</v>
      </c>
      <c r="M25" s="120"/>
      <c r="N25" s="119"/>
      <c r="O25" s="120"/>
      <c r="P25" s="121"/>
      <c r="Q25" s="120"/>
    </row>
    <row r="26" spans="1:17">
      <c r="A26" s="17" t="s">
        <v>26</v>
      </c>
      <c r="B26" s="8" t="s">
        <v>19</v>
      </c>
      <c r="C26" s="43" t="s">
        <v>84</v>
      </c>
      <c r="D26" s="23">
        <v>60</v>
      </c>
      <c r="E26" s="108">
        <f t="shared" si="7"/>
        <v>12</v>
      </c>
      <c r="F26" s="23">
        <f t="shared" si="8"/>
        <v>48</v>
      </c>
      <c r="G26" s="108">
        <f t="shared" si="4"/>
        <v>48</v>
      </c>
      <c r="H26" s="23"/>
      <c r="I26" s="118"/>
      <c r="J26" s="119"/>
      <c r="K26" s="120"/>
      <c r="L26" s="121">
        <v>48</v>
      </c>
      <c r="M26" s="120"/>
      <c r="N26" s="119"/>
      <c r="O26" s="120"/>
      <c r="P26" s="121"/>
      <c r="Q26" s="120"/>
    </row>
    <row r="27" spans="1:17" ht="15.75" customHeight="1">
      <c r="A27" s="17" t="s">
        <v>27</v>
      </c>
      <c r="B27" s="8" t="s">
        <v>18</v>
      </c>
      <c r="C27" s="43" t="s">
        <v>176</v>
      </c>
      <c r="D27" s="23">
        <v>216</v>
      </c>
      <c r="E27" s="108">
        <f t="shared" si="7"/>
        <v>48</v>
      </c>
      <c r="F27" s="23">
        <f>L27+M27+N27+O27+P27+Q27</f>
        <v>168</v>
      </c>
      <c r="G27" s="108">
        <f t="shared" si="4"/>
        <v>0</v>
      </c>
      <c r="H27" s="23">
        <v>168</v>
      </c>
      <c r="I27" s="118"/>
      <c r="J27" s="119"/>
      <c r="K27" s="120"/>
      <c r="L27" s="121">
        <v>32</v>
      </c>
      <c r="M27" s="120">
        <v>26</v>
      </c>
      <c r="N27" s="119">
        <v>28</v>
      </c>
      <c r="O27" s="120">
        <v>40</v>
      </c>
      <c r="P27" s="121">
        <v>20</v>
      </c>
      <c r="Q27" s="120">
        <v>22</v>
      </c>
    </row>
    <row r="28" spans="1:17" ht="30" customHeight="1">
      <c r="A28" s="17" t="s">
        <v>28</v>
      </c>
      <c r="B28" s="8" t="s">
        <v>20</v>
      </c>
      <c r="C28" s="43" t="s">
        <v>128</v>
      </c>
      <c r="D28" s="23">
        <v>336</v>
      </c>
      <c r="E28" s="108">
        <f t="shared" si="7"/>
        <v>168</v>
      </c>
      <c r="F28" s="23">
        <f t="shared" ref="F28:F31" si="9">L28+M28+N28+O28+P28+Q28</f>
        <v>168</v>
      </c>
      <c r="G28" s="108">
        <f t="shared" si="4"/>
        <v>0</v>
      </c>
      <c r="H28" s="23">
        <v>168</v>
      </c>
      <c r="I28" s="118"/>
      <c r="J28" s="119"/>
      <c r="K28" s="120"/>
      <c r="L28" s="121">
        <v>32</v>
      </c>
      <c r="M28" s="120">
        <v>26</v>
      </c>
      <c r="N28" s="119">
        <v>28</v>
      </c>
      <c r="O28" s="120">
        <v>40</v>
      </c>
      <c r="P28" s="121">
        <v>20</v>
      </c>
      <c r="Q28" s="120">
        <v>22</v>
      </c>
    </row>
    <row r="29" spans="1:17">
      <c r="A29" s="17" t="s">
        <v>77</v>
      </c>
      <c r="B29" s="8" t="s">
        <v>74</v>
      </c>
      <c r="C29" s="43" t="s">
        <v>84</v>
      </c>
      <c r="D29" s="23">
        <v>42</v>
      </c>
      <c r="E29" s="108">
        <f t="shared" si="7"/>
        <v>10</v>
      </c>
      <c r="F29" s="23">
        <f t="shared" si="9"/>
        <v>32</v>
      </c>
      <c r="G29" s="108">
        <f t="shared" si="4"/>
        <v>22</v>
      </c>
      <c r="H29" s="23">
        <v>10</v>
      </c>
      <c r="I29" s="118"/>
      <c r="J29" s="119"/>
      <c r="K29" s="120"/>
      <c r="L29" s="121">
        <v>32</v>
      </c>
      <c r="M29" s="120"/>
      <c r="N29" s="119"/>
      <c r="O29" s="120"/>
      <c r="P29" s="121"/>
      <c r="Q29" s="120"/>
    </row>
    <row r="30" spans="1:17">
      <c r="A30" s="17" t="s">
        <v>78</v>
      </c>
      <c r="B30" s="8" t="s">
        <v>75</v>
      </c>
      <c r="C30" s="43" t="s">
        <v>84</v>
      </c>
      <c r="D30" s="23">
        <v>42</v>
      </c>
      <c r="E30" s="108">
        <f t="shared" si="7"/>
        <v>10</v>
      </c>
      <c r="F30" s="23">
        <f t="shared" si="9"/>
        <v>32</v>
      </c>
      <c r="G30" s="108">
        <f t="shared" si="4"/>
        <v>22</v>
      </c>
      <c r="H30" s="23">
        <v>10</v>
      </c>
      <c r="I30" s="118"/>
      <c r="J30" s="119"/>
      <c r="K30" s="120"/>
      <c r="L30" s="121">
        <v>32</v>
      </c>
      <c r="M30" s="120"/>
      <c r="N30" s="119"/>
      <c r="O30" s="120"/>
      <c r="P30" s="121"/>
      <c r="Q30" s="120"/>
    </row>
    <row r="31" spans="1:17">
      <c r="A31" s="17" t="s">
        <v>79</v>
      </c>
      <c r="B31" s="8" t="s">
        <v>76</v>
      </c>
      <c r="C31" s="43" t="s">
        <v>84</v>
      </c>
      <c r="D31" s="23">
        <v>60</v>
      </c>
      <c r="E31" s="108">
        <f t="shared" si="7"/>
        <v>12</v>
      </c>
      <c r="F31" s="23">
        <f t="shared" si="9"/>
        <v>48</v>
      </c>
      <c r="G31" s="108">
        <f t="shared" si="4"/>
        <v>38</v>
      </c>
      <c r="H31" s="23">
        <v>10</v>
      </c>
      <c r="I31" s="118"/>
      <c r="J31" s="119"/>
      <c r="K31" s="120"/>
      <c r="L31" s="121"/>
      <c r="M31" s="120"/>
      <c r="N31" s="119"/>
      <c r="O31" s="120">
        <v>48</v>
      </c>
      <c r="P31" s="121"/>
      <c r="Q31" s="120"/>
    </row>
    <row r="32" spans="1:17" ht="29.25" customHeight="1">
      <c r="A32" s="7" t="s">
        <v>29</v>
      </c>
      <c r="B32" s="7" t="s">
        <v>30</v>
      </c>
      <c r="C32" s="113" t="s">
        <v>120</v>
      </c>
      <c r="D32" s="122">
        <f>D33+D34</f>
        <v>168</v>
      </c>
      <c r="E32" s="122">
        <f t="shared" ref="E32:Q32" si="10">E33+E34</f>
        <v>56</v>
      </c>
      <c r="F32" s="122">
        <f t="shared" si="10"/>
        <v>112</v>
      </c>
      <c r="G32" s="107">
        <f t="shared" si="4"/>
        <v>56</v>
      </c>
      <c r="H32" s="122">
        <f t="shared" si="10"/>
        <v>56</v>
      </c>
      <c r="I32" s="123">
        <f t="shared" si="10"/>
        <v>0</v>
      </c>
      <c r="J32" s="124">
        <f t="shared" si="10"/>
        <v>0</v>
      </c>
      <c r="K32" s="125">
        <f t="shared" si="10"/>
        <v>0</v>
      </c>
      <c r="L32" s="126">
        <f t="shared" si="10"/>
        <v>112</v>
      </c>
      <c r="M32" s="125">
        <f t="shared" si="10"/>
        <v>0</v>
      </c>
      <c r="N32" s="124">
        <f t="shared" si="10"/>
        <v>0</v>
      </c>
      <c r="O32" s="125">
        <f t="shared" si="10"/>
        <v>0</v>
      </c>
      <c r="P32" s="126">
        <f t="shared" si="10"/>
        <v>0</v>
      </c>
      <c r="Q32" s="125">
        <f t="shared" si="10"/>
        <v>0</v>
      </c>
    </row>
    <row r="33" spans="1:17">
      <c r="A33" s="17" t="s">
        <v>31</v>
      </c>
      <c r="B33" s="8" t="s">
        <v>22</v>
      </c>
      <c r="C33" s="29" t="s">
        <v>82</v>
      </c>
      <c r="D33" s="176">
        <v>78</v>
      </c>
      <c r="E33" s="176">
        <f>D33-F33</f>
        <v>26</v>
      </c>
      <c r="F33" s="176">
        <v>52</v>
      </c>
      <c r="G33" s="108">
        <f t="shared" si="4"/>
        <v>26</v>
      </c>
      <c r="H33" s="176">
        <v>26</v>
      </c>
      <c r="I33" s="177"/>
      <c r="J33" s="63"/>
      <c r="K33" s="64"/>
      <c r="L33" s="96">
        <v>52</v>
      </c>
      <c r="M33" s="64"/>
      <c r="N33" s="63"/>
      <c r="O33" s="64"/>
      <c r="P33" s="96"/>
      <c r="Q33" s="64"/>
    </row>
    <row r="34" spans="1:17" ht="17.25" customHeight="1">
      <c r="A34" s="17" t="s">
        <v>32</v>
      </c>
      <c r="B34" s="35" t="s">
        <v>90</v>
      </c>
      <c r="C34" s="29" t="s">
        <v>83</v>
      </c>
      <c r="D34" s="23">
        <v>90</v>
      </c>
      <c r="E34" s="23">
        <f>D34-F34</f>
        <v>30</v>
      </c>
      <c r="F34" s="2">
        <v>60</v>
      </c>
      <c r="G34" s="108">
        <f t="shared" si="4"/>
        <v>30</v>
      </c>
      <c r="H34" s="2">
        <v>30</v>
      </c>
      <c r="I34" s="56"/>
      <c r="J34" s="67"/>
      <c r="K34" s="68"/>
      <c r="L34" s="98">
        <v>60</v>
      </c>
      <c r="M34" s="68"/>
      <c r="N34" s="67"/>
      <c r="O34" s="68"/>
      <c r="P34" s="98"/>
      <c r="Q34" s="68"/>
    </row>
    <row r="35" spans="1:17" ht="27.75" customHeight="1">
      <c r="A35" s="10" t="s">
        <v>33</v>
      </c>
      <c r="B35" s="10" t="s">
        <v>34</v>
      </c>
      <c r="C35" s="32" t="s">
        <v>180</v>
      </c>
      <c r="D35" s="3">
        <f>D36+D45</f>
        <v>3552</v>
      </c>
      <c r="E35" s="3">
        <f>E36+E45</f>
        <v>1184</v>
      </c>
      <c r="F35" s="3">
        <f>F36+F45</f>
        <v>2368</v>
      </c>
      <c r="G35" s="107">
        <f t="shared" si="4"/>
        <v>1160</v>
      </c>
      <c r="H35" s="3">
        <f t="shared" ref="H35:Q35" si="11">H36+H45</f>
        <v>1108</v>
      </c>
      <c r="I35" s="57">
        <f t="shared" si="11"/>
        <v>100</v>
      </c>
      <c r="J35" s="69">
        <f t="shared" si="11"/>
        <v>0</v>
      </c>
      <c r="K35" s="70">
        <f t="shared" si="11"/>
        <v>0</v>
      </c>
      <c r="L35" s="99">
        <f t="shared" si="11"/>
        <v>240</v>
      </c>
      <c r="M35" s="70">
        <f t="shared" si="11"/>
        <v>416</v>
      </c>
      <c r="N35" s="69">
        <f t="shared" si="11"/>
        <v>448</v>
      </c>
      <c r="O35" s="70">
        <f t="shared" si="11"/>
        <v>592</v>
      </c>
      <c r="P35" s="99">
        <f t="shared" si="11"/>
        <v>320</v>
      </c>
      <c r="Q35" s="70">
        <f t="shared" si="11"/>
        <v>352</v>
      </c>
    </row>
    <row r="36" spans="1:17" ht="25.5" customHeight="1">
      <c r="A36" s="11" t="s">
        <v>35</v>
      </c>
      <c r="B36" s="11" t="s">
        <v>36</v>
      </c>
      <c r="C36" s="33" t="s">
        <v>140</v>
      </c>
      <c r="D36" s="6">
        <f>D37+D38+D39+D40+D41+D42+D43+D44</f>
        <v>741</v>
      </c>
      <c r="E36" s="6">
        <f>E37+E38+E39+E40+E41+E42+E43+E44</f>
        <v>247</v>
      </c>
      <c r="F36" s="6">
        <f>F37+F38+F39+F40+F41+F42+F43+F44</f>
        <v>494</v>
      </c>
      <c r="G36" s="109">
        <f t="shared" si="4"/>
        <v>244</v>
      </c>
      <c r="H36" s="6">
        <f t="shared" ref="H36:Q36" si="12">H37+H38+H39+H40+H41+H42+H43+H44</f>
        <v>250</v>
      </c>
      <c r="I36" s="58">
        <f t="shared" si="12"/>
        <v>0</v>
      </c>
      <c r="J36" s="71">
        <f t="shared" si="12"/>
        <v>0</v>
      </c>
      <c r="K36" s="72">
        <f t="shared" si="12"/>
        <v>0</v>
      </c>
      <c r="L36" s="100">
        <f t="shared" si="12"/>
        <v>128</v>
      </c>
      <c r="M36" s="72">
        <f t="shared" si="12"/>
        <v>174</v>
      </c>
      <c r="N36" s="71">
        <f t="shared" si="12"/>
        <v>116</v>
      </c>
      <c r="O36" s="72">
        <f t="shared" si="12"/>
        <v>44</v>
      </c>
      <c r="P36" s="100">
        <f t="shared" si="12"/>
        <v>0</v>
      </c>
      <c r="Q36" s="72">
        <f t="shared" si="12"/>
        <v>32</v>
      </c>
    </row>
    <row r="37" spans="1:17">
      <c r="A37" s="18" t="s">
        <v>37</v>
      </c>
      <c r="B37" s="9" t="s">
        <v>94</v>
      </c>
      <c r="C37" s="29" t="s">
        <v>83</v>
      </c>
      <c r="D37" s="2">
        <v>99</v>
      </c>
      <c r="E37" s="2">
        <f t="shared" ref="E37:E44" si="13">D37-F37</f>
        <v>33</v>
      </c>
      <c r="F37" s="2">
        <v>66</v>
      </c>
      <c r="G37" s="108">
        <f t="shared" si="4"/>
        <v>0</v>
      </c>
      <c r="H37" s="2">
        <v>66</v>
      </c>
      <c r="I37" s="56"/>
      <c r="J37" s="67"/>
      <c r="K37" s="68"/>
      <c r="L37" s="98">
        <v>66</v>
      </c>
      <c r="M37" s="68"/>
      <c r="N37" s="67"/>
      <c r="O37" s="68"/>
      <c r="P37" s="98"/>
      <c r="Q37" s="68"/>
    </row>
    <row r="38" spans="1:17">
      <c r="A38" s="18" t="s">
        <v>38</v>
      </c>
      <c r="B38" s="9" t="s">
        <v>95</v>
      </c>
      <c r="C38" s="29" t="s">
        <v>126</v>
      </c>
      <c r="D38" s="2">
        <v>198</v>
      </c>
      <c r="E38" s="2">
        <f t="shared" si="13"/>
        <v>66</v>
      </c>
      <c r="F38" s="2">
        <v>132</v>
      </c>
      <c r="G38" s="108">
        <f t="shared" si="4"/>
        <v>66</v>
      </c>
      <c r="H38" s="2">
        <v>66</v>
      </c>
      <c r="I38" s="56"/>
      <c r="J38" s="67"/>
      <c r="K38" s="68"/>
      <c r="L38" s="98">
        <v>62</v>
      </c>
      <c r="M38" s="68">
        <v>70</v>
      </c>
      <c r="N38" s="67"/>
      <c r="O38" s="68"/>
      <c r="P38" s="98"/>
      <c r="Q38" s="68"/>
    </row>
    <row r="39" spans="1:17">
      <c r="A39" s="18" t="s">
        <v>39</v>
      </c>
      <c r="B39" s="9" t="s">
        <v>96</v>
      </c>
      <c r="C39" s="29" t="s">
        <v>84</v>
      </c>
      <c r="D39" s="2">
        <v>57</v>
      </c>
      <c r="E39" s="2">
        <f>D39-F39</f>
        <v>19</v>
      </c>
      <c r="F39" s="2">
        <v>38</v>
      </c>
      <c r="G39" s="108">
        <f t="shared" si="4"/>
        <v>20</v>
      </c>
      <c r="H39" s="2">
        <v>18</v>
      </c>
      <c r="I39" s="56"/>
      <c r="J39" s="67"/>
      <c r="K39" s="68"/>
      <c r="L39" s="98"/>
      <c r="M39" s="68">
        <v>38</v>
      </c>
      <c r="N39" s="67"/>
      <c r="O39" s="68"/>
      <c r="P39" s="98"/>
      <c r="Q39" s="68"/>
    </row>
    <row r="40" spans="1:17">
      <c r="A40" s="18" t="s">
        <v>40</v>
      </c>
      <c r="B40" s="9" t="s">
        <v>97</v>
      </c>
      <c r="C40" s="29" t="s">
        <v>83</v>
      </c>
      <c r="D40" s="2">
        <v>99</v>
      </c>
      <c r="E40" s="2">
        <f t="shared" si="13"/>
        <v>33</v>
      </c>
      <c r="F40" s="2">
        <v>66</v>
      </c>
      <c r="G40" s="108">
        <f t="shared" si="4"/>
        <v>34</v>
      </c>
      <c r="H40" s="2">
        <v>32</v>
      </c>
      <c r="I40" s="56"/>
      <c r="J40" s="67"/>
      <c r="K40" s="68"/>
      <c r="L40" s="98"/>
      <c r="M40" s="68">
        <v>66</v>
      </c>
      <c r="N40" s="67"/>
      <c r="O40" s="68"/>
      <c r="P40" s="98"/>
      <c r="Q40" s="68"/>
    </row>
    <row r="41" spans="1:17" ht="30">
      <c r="A41" s="18" t="s">
        <v>41</v>
      </c>
      <c r="B41" s="12" t="s">
        <v>98</v>
      </c>
      <c r="C41" s="31" t="s">
        <v>83</v>
      </c>
      <c r="D41" s="2">
        <v>66</v>
      </c>
      <c r="E41" s="2">
        <f>D41-F41</f>
        <v>22</v>
      </c>
      <c r="F41" s="2">
        <v>44</v>
      </c>
      <c r="G41" s="108">
        <f t="shared" si="4"/>
        <v>22</v>
      </c>
      <c r="H41" s="2">
        <v>22</v>
      </c>
      <c r="I41" s="56"/>
      <c r="J41" s="67"/>
      <c r="K41" s="68"/>
      <c r="L41" s="98"/>
      <c r="M41" s="68"/>
      <c r="N41" s="67"/>
      <c r="O41" s="68">
        <v>44</v>
      </c>
      <c r="P41" s="98"/>
      <c r="Q41" s="68"/>
    </row>
    <row r="42" spans="1:17" ht="15" customHeight="1">
      <c r="A42" s="18" t="s">
        <v>42</v>
      </c>
      <c r="B42" s="12" t="s">
        <v>153</v>
      </c>
      <c r="C42" s="31" t="s">
        <v>83</v>
      </c>
      <c r="D42" s="2">
        <v>72</v>
      </c>
      <c r="E42" s="2">
        <f>D42-F42</f>
        <v>24</v>
      </c>
      <c r="F42" s="2">
        <v>48</v>
      </c>
      <c r="G42" s="108">
        <f t="shared" si="4"/>
        <v>28</v>
      </c>
      <c r="H42" s="2">
        <v>20</v>
      </c>
      <c r="I42" s="56"/>
      <c r="J42" s="67"/>
      <c r="K42" s="68"/>
      <c r="L42" s="98"/>
      <c r="M42" s="68"/>
      <c r="N42" s="67">
        <v>48</v>
      </c>
      <c r="O42" s="68"/>
      <c r="P42" s="98"/>
      <c r="Q42" s="68"/>
    </row>
    <row r="43" spans="1:17" ht="15" customHeight="1">
      <c r="A43" s="18" t="s">
        <v>43</v>
      </c>
      <c r="B43" s="12" t="s">
        <v>47</v>
      </c>
      <c r="C43" s="31" t="s">
        <v>83</v>
      </c>
      <c r="D43" s="2">
        <f t="shared" ref="D43:D44" si="14">F43*1.5</f>
        <v>102</v>
      </c>
      <c r="E43" s="2">
        <f t="shared" si="13"/>
        <v>34</v>
      </c>
      <c r="F43" s="2">
        <v>68</v>
      </c>
      <c r="G43" s="108">
        <f t="shared" si="4"/>
        <v>48</v>
      </c>
      <c r="H43" s="2">
        <v>20</v>
      </c>
      <c r="I43" s="56"/>
      <c r="J43" s="67"/>
      <c r="K43" s="68"/>
      <c r="L43" s="98"/>
      <c r="M43" s="68"/>
      <c r="N43" s="67">
        <v>68</v>
      </c>
      <c r="O43" s="68"/>
      <c r="P43" s="98"/>
      <c r="Q43" s="68"/>
    </row>
    <row r="44" spans="1:17">
      <c r="A44" s="18" t="s">
        <v>44</v>
      </c>
      <c r="B44" s="12" t="s">
        <v>99</v>
      </c>
      <c r="C44" s="31" t="s">
        <v>84</v>
      </c>
      <c r="D44" s="2">
        <f t="shared" si="14"/>
        <v>48</v>
      </c>
      <c r="E44" s="2">
        <f t="shared" si="13"/>
        <v>16</v>
      </c>
      <c r="F44" s="2">
        <v>32</v>
      </c>
      <c r="G44" s="108">
        <f t="shared" si="4"/>
        <v>26</v>
      </c>
      <c r="H44" s="2">
        <v>6</v>
      </c>
      <c r="I44" s="56"/>
      <c r="J44" s="67"/>
      <c r="K44" s="68"/>
      <c r="L44" s="98"/>
      <c r="M44" s="68"/>
      <c r="N44" s="67"/>
      <c r="O44" s="68"/>
      <c r="P44" s="98"/>
      <c r="Q44" s="68">
        <v>32</v>
      </c>
    </row>
    <row r="45" spans="1:17" ht="18.75" customHeight="1">
      <c r="A45" s="19" t="s">
        <v>49</v>
      </c>
      <c r="B45" s="13" t="s">
        <v>48</v>
      </c>
      <c r="C45" s="33" t="s">
        <v>177</v>
      </c>
      <c r="D45" s="6">
        <f t="shared" ref="D45:E45" si="15">D46+D51+D56+D59+D63</f>
        <v>2811</v>
      </c>
      <c r="E45" s="6">
        <f t="shared" si="15"/>
        <v>937</v>
      </c>
      <c r="F45" s="6">
        <f>F46+F51+F56+F59+F63</f>
        <v>1874</v>
      </c>
      <c r="G45" s="109">
        <f t="shared" si="4"/>
        <v>916</v>
      </c>
      <c r="H45" s="6">
        <f t="shared" ref="H45:Q45" si="16">H46+H51+H56+H59+H63</f>
        <v>858</v>
      </c>
      <c r="I45" s="58">
        <f t="shared" si="16"/>
        <v>100</v>
      </c>
      <c r="J45" s="71">
        <f t="shared" si="16"/>
        <v>0</v>
      </c>
      <c r="K45" s="72">
        <f t="shared" si="16"/>
        <v>0</v>
      </c>
      <c r="L45" s="100">
        <f t="shared" si="16"/>
        <v>112</v>
      </c>
      <c r="M45" s="72">
        <f t="shared" si="16"/>
        <v>242</v>
      </c>
      <c r="N45" s="71">
        <f t="shared" si="16"/>
        <v>332</v>
      </c>
      <c r="O45" s="72">
        <f t="shared" si="16"/>
        <v>548</v>
      </c>
      <c r="P45" s="100">
        <f t="shared" si="16"/>
        <v>320</v>
      </c>
      <c r="Q45" s="6">
        <f t="shared" si="16"/>
        <v>320</v>
      </c>
    </row>
    <row r="46" spans="1:17" ht="18.75" customHeight="1">
      <c r="A46" s="27" t="s">
        <v>45</v>
      </c>
      <c r="B46" s="24" t="s">
        <v>100</v>
      </c>
      <c r="C46" s="34" t="s">
        <v>125</v>
      </c>
      <c r="D46" s="28">
        <f>D47+D48</f>
        <v>1068</v>
      </c>
      <c r="E46" s="28">
        <f t="shared" ref="E46:Q46" si="17">E47+E48</f>
        <v>356</v>
      </c>
      <c r="F46" s="28">
        <f>F47+F48</f>
        <v>712</v>
      </c>
      <c r="G46" s="110">
        <f t="shared" si="4"/>
        <v>310</v>
      </c>
      <c r="H46" s="28">
        <f t="shared" si="17"/>
        <v>352</v>
      </c>
      <c r="I46" s="59">
        <f t="shared" si="17"/>
        <v>50</v>
      </c>
      <c r="J46" s="73">
        <f t="shared" si="17"/>
        <v>0</v>
      </c>
      <c r="K46" s="74">
        <f t="shared" si="17"/>
        <v>0</v>
      </c>
      <c r="L46" s="101">
        <f t="shared" si="17"/>
        <v>112</v>
      </c>
      <c r="M46" s="74">
        <f t="shared" si="17"/>
        <v>210</v>
      </c>
      <c r="N46" s="73">
        <f t="shared" si="17"/>
        <v>196</v>
      </c>
      <c r="O46" s="74">
        <f t="shared" si="17"/>
        <v>140</v>
      </c>
      <c r="P46" s="101">
        <f t="shared" si="17"/>
        <v>54</v>
      </c>
      <c r="Q46" s="74">
        <f t="shared" si="17"/>
        <v>0</v>
      </c>
    </row>
    <row r="47" spans="1:17" ht="16.5" customHeight="1">
      <c r="A47" s="18" t="s">
        <v>53</v>
      </c>
      <c r="B47" s="12" t="s">
        <v>101</v>
      </c>
      <c r="C47" s="46" t="s">
        <v>145</v>
      </c>
      <c r="D47" s="2">
        <f>F47*1.5</f>
        <v>798</v>
      </c>
      <c r="E47" s="2">
        <f>D47-F47</f>
        <v>266</v>
      </c>
      <c r="F47" s="2">
        <v>532</v>
      </c>
      <c r="G47" s="108">
        <f t="shared" si="4"/>
        <v>244</v>
      </c>
      <c r="H47" s="2">
        <v>238</v>
      </c>
      <c r="I47" s="56">
        <v>50</v>
      </c>
      <c r="J47" s="67"/>
      <c r="K47" s="68"/>
      <c r="L47" s="98">
        <v>112</v>
      </c>
      <c r="M47" s="68">
        <v>168</v>
      </c>
      <c r="N47" s="67">
        <v>118</v>
      </c>
      <c r="O47" s="85">
        <v>80</v>
      </c>
      <c r="P47" s="98">
        <v>54</v>
      </c>
      <c r="Q47" s="68"/>
    </row>
    <row r="48" spans="1:17">
      <c r="A48" s="18" t="s">
        <v>102</v>
      </c>
      <c r="B48" s="12" t="s">
        <v>103</v>
      </c>
      <c r="C48" s="29" t="s">
        <v>172</v>
      </c>
      <c r="D48" s="2">
        <f>F48*1.5</f>
        <v>270</v>
      </c>
      <c r="E48" s="2">
        <f>D48-F48</f>
        <v>90</v>
      </c>
      <c r="F48" s="2">
        <v>180</v>
      </c>
      <c r="G48" s="108">
        <f t="shared" si="4"/>
        <v>66</v>
      </c>
      <c r="H48" s="2">
        <v>114</v>
      </c>
      <c r="I48" s="56"/>
      <c r="J48" s="67"/>
      <c r="K48" s="68"/>
      <c r="L48" s="98"/>
      <c r="M48" s="68">
        <v>42</v>
      </c>
      <c r="N48" s="67">
        <v>78</v>
      </c>
      <c r="O48" s="68">
        <v>60</v>
      </c>
      <c r="P48" s="98"/>
      <c r="Q48" s="68"/>
    </row>
    <row r="49" spans="1:17">
      <c r="A49" s="49" t="s">
        <v>59</v>
      </c>
      <c r="B49" s="53" t="s">
        <v>0</v>
      </c>
      <c r="C49" s="51" t="s">
        <v>83</v>
      </c>
      <c r="D49" s="48"/>
      <c r="E49" s="48"/>
      <c r="F49" s="52">
        <v>36</v>
      </c>
      <c r="G49" s="111">
        <f t="shared" si="4"/>
        <v>36</v>
      </c>
      <c r="H49" s="48"/>
      <c r="I49" s="60"/>
      <c r="J49" s="75"/>
      <c r="K49" s="76"/>
      <c r="L49" s="102"/>
      <c r="M49" s="76">
        <v>36</v>
      </c>
      <c r="N49" s="75"/>
      <c r="O49" s="76"/>
      <c r="P49" s="102"/>
      <c r="Q49" s="76"/>
    </row>
    <row r="50" spans="1:17" ht="30">
      <c r="A50" s="49" t="s">
        <v>146</v>
      </c>
      <c r="B50" s="50" t="s">
        <v>56</v>
      </c>
      <c r="C50" s="51" t="s">
        <v>173</v>
      </c>
      <c r="D50" s="48"/>
      <c r="E50" s="48"/>
      <c r="F50" s="52">
        <v>144</v>
      </c>
      <c r="G50" s="111">
        <v>144</v>
      </c>
      <c r="H50" s="48"/>
      <c r="I50" s="60"/>
      <c r="J50" s="75"/>
      <c r="K50" s="76"/>
      <c r="L50" s="102"/>
      <c r="M50" s="76"/>
      <c r="N50" s="75">
        <v>72</v>
      </c>
      <c r="O50" s="76">
        <v>72</v>
      </c>
      <c r="P50" s="102"/>
      <c r="Q50" s="76"/>
    </row>
    <row r="51" spans="1:17" ht="44.25" customHeight="1">
      <c r="A51" s="27" t="s">
        <v>50</v>
      </c>
      <c r="B51" s="24" t="s">
        <v>104</v>
      </c>
      <c r="C51" s="34" t="s">
        <v>154</v>
      </c>
      <c r="D51" s="28">
        <f>D52+D53</f>
        <v>936</v>
      </c>
      <c r="E51" s="28">
        <f t="shared" ref="E51:Q51" si="18">E52+E53</f>
        <v>312</v>
      </c>
      <c r="F51" s="28">
        <f t="shared" si="18"/>
        <v>624</v>
      </c>
      <c r="G51" s="110">
        <f t="shared" si="4"/>
        <v>304</v>
      </c>
      <c r="H51" s="28">
        <f t="shared" si="18"/>
        <v>270</v>
      </c>
      <c r="I51" s="59">
        <f t="shared" si="18"/>
        <v>50</v>
      </c>
      <c r="J51" s="73">
        <f t="shared" si="18"/>
        <v>0</v>
      </c>
      <c r="K51" s="74">
        <f t="shared" si="18"/>
        <v>0</v>
      </c>
      <c r="L51" s="101">
        <f t="shared" si="18"/>
        <v>0</v>
      </c>
      <c r="M51" s="74">
        <f t="shared" si="18"/>
        <v>0</v>
      </c>
      <c r="N51" s="73">
        <f t="shared" si="18"/>
        <v>136</v>
      </c>
      <c r="O51" s="74">
        <f t="shared" si="18"/>
        <v>336</v>
      </c>
      <c r="P51" s="101">
        <f t="shared" si="18"/>
        <v>76</v>
      </c>
      <c r="Q51" s="74">
        <f t="shared" si="18"/>
        <v>76</v>
      </c>
    </row>
    <row r="52" spans="1:17" ht="45">
      <c r="A52" s="18" t="s">
        <v>54</v>
      </c>
      <c r="B52" s="12" t="s">
        <v>105</v>
      </c>
      <c r="C52" s="29" t="s">
        <v>119</v>
      </c>
      <c r="D52" s="2">
        <f>F52*1.5</f>
        <v>450</v>
      </c>
      <c r="E52" s="2">
        <f>D52-F52</f>
        <v>150</v>
      </c>
      <c r="F52" s="2">
        <v>300</v>
      </c>
      <c r="G52" s="108">
        <f t="shared" si="4"/>
        <v>140</v>
      </c>
      <c r="H52" s="2">
        <v>110</v>
      </c>
      <c r="I52" s="56">
        <v>50</v>
      </c>
      <c r="J52" s="67"/>
      <c r="K52" s="68"/>
      <c r="L52" s="98"/>
      <c r="M52" s="68"/>
      <c r="N52" s="67">
        <v>136</v>
      </c>
      <c r="O52" s="68">
        <v>164</v>
      </c>
      <c r="P52" s="98"/>
      <c r="Q52" s="68"/>
    </row>
    <row r="53" spans="1:17" ht="15" customHeight="1">
      <c r="A53" s="18" t="s">
        <v>106</v>
      </c>
      <c r="B53" s="12" t="s">
        <v>107</v>
      </c>
      <c r="C53" s="29" t="s">
        <v>117</v>
      </c>
      <c r="D53" s="2">
        <v>486</v>
      </c>
      <c r="E53" s="2">
        <f>D53-F53</f>
        <v>162</v>
      </c>
      <c r="F53" s="2">
        <v>324</v>
      </c>
      <c r="G53" s="108">
        <f t="shared" si="4"/>
        <v>164</v>
      </c>
      <c r="H53" s="2">
        <v>160</v>
      </c>
      <c r="I53" s="56"/>
      <c r="J53" s="67"/>
      <c r="K53" s="68"/>
      <c r="L53" s="98"/>
      <c r="M53" s="68"/>
      <c r="N53" s="67"/>
      <c r="O53" s="68">
        <v>172</v>
      </c>
      <c r="P53" s="98">
        <v>76</v>
      </c>
      <c r="Q53" s="68">
        <v>76</v>
      </c>
    </row>
    <row r="54" spans="1:17" ht="15.75" customHeight="1">
      <c r="A54" s="49" t="s">
        <v>121</v>
      </c>
      <c r="B54" s="53" t="s">
        <v>0</v>
      </c>
      <c r="C54" s="51" t="s">
        <v>83</v>
      </c>
      <c r="D54" s="48"/>
      <c r="E54" s="48">
        <v>0</v>
      </c>
      <c r="F54" s="52">
        <v>72</v>
      </c>
      <c r="G54" s="111">
        <f t="shared" si="4"/>
        <v>72</v>
      </c>
      <c r="H54" s="48"/>
      <c r="I54" s="60"/>
      <c r="J54" s="75"/>
      <c r="K54" s="76"/>
      <c r="L54" s="102"/>
      <c r="M54" s="76"/>
      <c r="N54" s="75"/>
      <c r="O54" s="76">
        <v>72</v>
      </c>
      <c r="P54" s="102"/>
      <c r="Q54" s="76"/>
    </row>
    <row r="55" spans="1:17" ht="28.5" customHeight="1">
      <c r="A55" s="54" t="s">
        <v>60</v>
      </c>
      <c r="B55" s="50" t="s">
        <v>56</v>
      </c>
      <c r="C55" s="51" t="s">
        <v>83</v>
      </c>
      <c r="D55" s="48"/>
      <c r="E55" s="48">
        <v>0</v>
      </c>
      <c r="F55" s="52">
        <v>144</v>
      </c>
      <c r="G55" s="111">
        <v>144</v>
      </c>
      <c r="H55" s="48"/>
      <c r="I55" s="60"/>
      <c r="J55" s="75"/>
      <c r="K55" s="76"/>
      <c r="L55" s="102"/>
      <c r="M55" s="76"/>
      <c r="N55" s="75"/>
      <c r="O55" s="76"/>
      <c r="P55" s="102">
        <v>144</v>
      </c>
      <c r="Q55" s="76"/>
    </row>
    <row r="56" spans="1:17" ht="45" customHeight="1">
      <c r="A56" s="27" t="s">
        <v>51</v>
      </c>
      <c r="B56" s="36" t="s">
        <v>108</v>
      </c>
      <c r="C56" s="34" t="s">
        <v>118</v>
      </c>
      <c r="D56" s="28">
        <f>D57</f>
        <v>288</v>
      </c>
      <c r="E56" s="28">
        <f t="shared" ref="E56:P56" si="19">E57</f>
        <v>96</v>
      </c>
      <c r="F56" s="28">
        <f t="shared" si="19"/>
        <v>192</v>
      </c>
      <c r="G56" s="110">
        <f t="shared" si="4"/>
        <v>100</v>
      </c>
      <c r="H56" s="28">
        <f t="shared" si="19"/>
        <v>92</v>
      </c>
      <c r="I56" s="59">
        <f t="shared" si="19"/>
        <v>0</v>
      </c>
      <c r="J56" s="73">
        <f t="shared" si="19"/>
        <v>0</v>
      </c>
      <c r="K56" s="74">
        <f t="shared" si="19"/>
        <v>0</v>
      </c>
      <c r="L56" s="101">
        <f t="shared" si="19"/>
        <v>0</v>
      </c>
      <c r="M56" s="74">
        <f t="shared" si="19"/>
        <v>0</v>
      </c>
      <c r="N56" s="73">
        <f t="shared" si="19"/>
        <v>0</v>
      </c>
      <c r="O56" s="74">
        <f>O57</f>
        <v>0</v>
      </c>
      <c r="P56" s="101">
        <f t="shared" si="19"/>
        <v>88</v>
      </c>
      <c r="Q56" s="74">
        <f>Q57</f>
        <v>104</v>
      </c>
    </row>
    <row r="57" spans="1:17" ht="60" customHeight="1">
      <c r="A57" s="37" t="s">
        <v>55</v>
      </c>
      <c r="B57" s="38" t="s">
        <v>109</v>
      </c>
      <c r="C57" s="43" t="s">
        <v>119</v>
      </c>
      <c r="D57" s="2">
        <f>F57*1.5</f>
        <v>288</v>
      </c>
      <c r="E57" s="2">
        <f>D57-F57</f>
        <v>96</v>
      </c>
      <c r="F57" s="2">
        <v>192</v>
      </c>
      <c r="G57" s="108">
        <f t="shared" si="4"/>
        <v>100</v>
      </c>
      <c r="H57" s="2">
        <v>92</v>
      </c>
      <c r="I57" s="56"/>
      <c r="J57" s="67"/>
      <c r="K57" s="68"/>
      <c r="L57" s="98"/>
      <c r="M57" s="68"/>
      <c r="N57" s="67"/>
      <c r="O57" s="68"/>
      <c r="P57" s="98">
        <v>88</v>
      </c>
      <c r="Q57" s="68">
        <v>104</v>
      </c>
    </row>
    <row r="58" spans="1:17" ht="28.5" customHeight="1">
      <c r="A58" s="54" t="s">
        <v>124</v>
      </c>
      <c r="B58" s="50" t="s">
        <v>56</v>
      </c>
      <c r="C58" s="51" t="s">
        <v>83</v>
      </c>
      <c r="D58" s="48"/>
      <c r="E58" s="48">
        <v>0</v>
      </c>
      <c r="F58" s="52">
        <v>72</v>
      </c>
      <c r="G58" s="111">
        <f t="shared" si="4"/>
        <v>72</v>
      </c>
      <c r="H58" s="48"/>
      <c r="I58" s="60"/>
      <c r="J58" s="75"/>
      <c r="K58" s="76"/>
      <c r="L58" s="102"/>
      <c r="M58" s="76"/>
      <c r="N58" s="75"/>
      <c r="O58" s="76"/>
      <c r="P58" s="102">
        <v>72</v>
      </c>
      <c r="Q58" s="76"/>
    </row>
    <row r="59" spans="1:17" ht="30">
      <c r="A59" s="27" t="s">
        <v>52</v>
      </c>
      <c r="B59" s="24" t="s">
        <v>110</v>
      </c>
      <c r="C59" s="34" t="s">
        <v>118</v>
      </c>
      <c r="D59" s="28">
        <f t="shared" ref="D59:E59" si="20">D60+D61</f>
        <v>471</v>
      </c>
      <c r="E59" s="28">
        <f t="shared" si="20"/>
        <v>157</v>
      </c>
      <c r="F59" s="28">
        <f>F60+F61</f>
        <v>314</v>
      </c>
      <c r="G59" s="112">
        <f t="shared" si="4"/>
        <v>170</v>
      </c>
      <c r="H59" s="28">
        <f t="shared" ref="H59:Q59" si="21">H60+H61</f>
        <v>144</v>
      </c>
      <c r="I59" s="59">
        <f t="shared" si="21"/>
        <v>0</v>
      </c>
      <c r="J59" s="73">
        <f t="shared" si="21"/>
        <v>0</v>
      </c>
      <c r="K59" s="74">
        <f t="shared" si="21"/>
        <v>0</v>
      </c>
      <c r="L59" s="101">
        <f t="shared" si="21"/>
        <v>0</v>
      </c>
      <c r="M59" s="74">
        <f t="shared" si="21"/>
        <v>0</v>
      </c>
      <c r="N59" s="73">
        <f t="shared" si="21"/>
        <v>0</v>
      </c>
      <c r="O59" s="74">
        <f t="shared" si="21"/>
        <v>72</v>
      </c>
      <c r="P59" s="101">
        <f t="shared" si="21"/>
        <v>102</v>
      </c>
      <c r="Q59" s="74">
        <f t="shared" si="21"/>
        <v>140</v>
      </c>
    </row>
    <row r="60" spans="1:17">
      <c r="A60" s="18" t="s">
        <v>70</v>
      </c>
      <c r="B60" s="12" t="s">
        <v>112</v>
      </c>
      <c r="C60" s="44" t="s">
        <v>126</v>
      </c>
      <c r="D60" s="2">
        <f>F60*1.5</f>
        <v>174</v>
      </c>
      <c r="E60" s="2">
        <f>D60-F60</f>
        <v>58</v>
      </c>
      <c r="F60" s="39">
        <v>116</v>
      </c>
      <c r="G60" s="108">
        <f t="shared" si="4"/>
        <v>80</v>
      </c>
      <c r="H60" s="39">
        <v>36</v>
      </c>
      <c r="I60" s="61"/>
      <c r="J60" s="77"/>
      <c r="K60" s="78"/>
      <c r="L60" s="103"/>
      <c r="M60" s="78"/>
      <c r="N60" s="77"/>
      <c r="O60" s="78">
        <v>72</v>
      </c>
      <c r="P60" s="103">
        <v>44</v>
      </c>
      <c r="Q60" s="78"/>
    </row>
    <row r="61" spans="1:17" ht="16.5" customHeight="1">
      <c r="A61" s="18" t="s">
        <v>111</v>
      </c>
      <c r="B61" s="12" t="s">
        <v>113</v>
      </c>
      <c r="C61" s="29" t="s">
        <v>91</v>
      </c>
      <c r="D61" s="2">
        <f>F61*1.5</f>
        <v>297</v>
      </c>
      <c r="E61" s="2">
        <f>D61-F61</f>
        <v>99</v>
      </c>
      <c r="F61" s="2">
        <v>198</v>
      </c>
      <c r="G61" s="108">
        <f t="shared" si="4"/>
        <v>90</v>
      </c>
      <c r="H61" s="2">
        <v>108</v>
      </c>
      <c r="I61" s="56"/>
      <c r="J61" s="67"/>
      <c r="K61" s="68"/>
      <c r="L61" s="98"/>
      <c r="M61" s="68"/>
      <c r="N61" s="67"/>
      <c r="O61" s="68"/>
      <c r="P61" s="98">
        <v>58</v>
      </c>
      <c r="Q61" s="68">
        <v>140</v>
      </c>
    </row>
    <row r="62" spans="1:17" ht="30" customHeight="1">
      <c r="A62" s="49" t="s">
        <v>122</v>
      </c>
      <c r="B62" s="50" t="s">
        <v>56</v>
      </c>
      <c r="C62" s="55" t="s">
        <v>89</v>
      </c>
      <c r="D62" s="48"/>
      <c r="E62" s="48">
        <v>0</v>
      </c>
      <c r="F62" s="48">
        <v>72</v>
      </c>
      <c r="G62" s="111">
        <f t="shared" si="4"/>
        <v>72</v>
      </c>
      <c r="H62" s="48"/>
      <c r="I62" s="60"/>
      <c r="J62" s="75"/>
      <c r="K62" s="76"/>
      <c r="L62" s="102"/>
      <c r="M62" s="76"/>
      <c r="N62" s="75"/>
      <c r="O62" s="76"/>
      <c r="P62" s="102"/>
      <c r="Q62" s="76">
        <v>72</v>
      </c>
    </row>
    <row r="63" spans="1:17" ht="27.75" customHeight="1">
      <c r="A63" s="40" t="s">
        <v>114</v>
      </c>
      <c r="B63" s="41" t="s">
        <v>115</v>
      </c>
      <c r="C63" s="42" t="s">
        <v>120</v>
      </c>
      <c r="D63" s="28">
        <f t="shared" ref="D63:E63" si="22">D64</f>
        <v>48</v>
      </c>
      <c r="E63" s="28">
        <f t="shared" si="22"/>
        <v>16</v>
      </c>
      <c r="F63" s="28">
        <f>F64</f>
        <v>32</v>
      </c>
      <c r="G63" s="110">
        <f t="shared" si="4"/>
        <v>32</v>
      </c>
      <c r="H63" s="28">
        <f t="shared" ref="H63:N63" si="23">H64</f>
        <v>0</v>
      </c>
      <c r="I63" s="59">
        <f t="shared" si="23"/>
        <v>0</v>
      </c>
      <c r="J63" s="73">
        <f t="shared" si="23"/>
        <v>0</v>
      </c>
      <c r="K63" s="74">
        <f t="shared" si="23"/>
        <v>0</v>
      </c>
      <c r="L63" s="101">
        <f t="shared" si="23"/>
        <v>0</v>
      </c>
      <c r="M63" s="74">
        <f t="shared" si="23"/>
        <v>32</v>
      </c>
      <c r="N63" s="73">
        <f t="shared" si="23"/>
        <v>0</v>
      </c>
      <c r="O63" s="74">
        <f t="shared" ref="O63:Q63" si="24">O65</f>
        <v>0</v>
      </c>
      <c r="P63" s="101">
        <f t="shared" si="24"/>
        <v>0</v>
      </c>
      <c r="Q63" s="74">
        <f t="shared" si="24"/>
        <v>0</v>
      </c>
    </row>
    <row r="64" spans="1:17" s="25" customFormat="1" ht="15" customHeight="1">
      <c r="A64" s="37" t="s">
        <v>152</v>
      </c>
      <c r="B64" s="90" t="s">
        <v>147</v>
      </c>
      <c r="C64" s="29" t="s">
        <v>86</v>
      </c>
      <c r="D64" s="39">
        <f>F64*1.5</f>
        <v>48</v>
      </c>
      <c r="E64" s="39">
        <f>D64-F64</f>
        <v>16</v>
      </c>
      <c r="F64" s="39">
        <v>32</v>
      </c>
      <c r="G64" s="108">
        <f t="shared" si="4"/>
        <v>32</v>
      </c>
      <c r="H64" s="47"/>
      <c r="I64" s="62"/>
      <c r="J64" s="79"/>
      <c r="K64" s="80"/>
      <c r="L64" s="104"/>
      <c r="M64" s="89">
        <v>32</v>
      </c>
      <c r="N64" s="79"/>
      <c r="O64" s="80"/>
      <c r="P64" s="104"/>
      <c r="Q64" s="80"/>
    </row>
    <row r="65" spans="1:17" ht="17.25" customHeight="1" thickBot="1">
      <c r="A65" s="147" t="s">
        <v>116</v>
      </c>
      <c r="B65" s="148" t="s">
        <v>148</v>
      </c>
      <c r="C65" s="149" t="s">
        <v>83</v>
      </c>
      <c r="D65" s="150"/>
      <c r="E65" s="150">
        <v>0</v>
      </c>
      <c r="F65" s="150">
        <v>324</v>
      </c>
      <c r="G65" s="151">
        <f t="shared" si="4"/>
        <v>324</v>
      </c>
      <c r="H65" s="150"/>
      <c r="I65" s="152"/>
      <c r="J65" s="168"/>
      <c r="K65" s="169"/>
      <c r="L65" s="155"/>
      <c r="M65" s="154">
        <v>324</v>
      </c>
      <c r="N65" s="153"/>
      <c r="O65" s="154"/>
      <c r="P65" s="155"/>
      <c r="Q65" s="154"/>
    </row>
    <row r="66" spans="1:17" s="25" customFormat="1" ht="18" customHeight="1">
      <c r="A66" s="192" t="s">
        <v>61</v>
      </c>
      <c r="B66" s="193"/>
      <c r="C66" s="156" t="s">
        <v>179</v>
      </c>
      <c r="D66" s="157">
        <f>D24+D32+D35</f>
        <v>4536</v>
      </c>
      <c r="E66" s="157">
        <f>E24+E32+E35</f>
        <v>1512</v>
      </c>
      <c r="F66" s="157">
        <f>F24+F32+F35</f>
        <v>3024</v>
      </c>
      <c r="G66" s="158">
        <f t="shared" si="4"/>
        <v>1394</v>
      </c>
      <c r="H66" s="157">
        <f t="shared" ref="H66:Q66" si="25">H24+H32+H35</f>
        <v>1530</v>
      </c>
      <c r="I66" s="159">
        <f t="shared" si="25"/>
        <v>100</v>
      </c>
      <c r="J66" s="160">
        <f t="shared" si="25"/>
        <v>0</v>
      </c>
      <c r="K66" s="161">
        <f t="shared" si="25"/>
        <v>0</v>
      </c>
      <c r="L66" s="160">
        <f t="shared" si="25"/>
        <v>576</v>
      </c>
      <c r="M66" s="161">
        <f t="shared" si="25"/>
        <v>468</v>
      </c>
      <c r="N66" s="160">
        <f t="shared" si="25"/>
        <v>504</v>
      </c>
      <c r="O66" s="161">
        <f t="shared" si="25"/>
        <v>720</v>
      </c>
      <c r="P66" s="162">
        <f t="shared" si="25"/>
        <v>360</v>
      </c>
      <c r="Q66" s="161">
        <f t="shared" si="25"/>
        <v>396</v>
      </c>
    </row>
    <row r="67" spans="1:17" ht="20.25" customHeight="1" thickBot="1">
      <c r="A67" s="223" t="s">
        <v>181</v>
      </c>
      <c r="B67" s="224"/>
      <c r="C67" s="163" t="s">
        <v>178</v>
      </c>
      <c r="D67" s="164">
        <f t="shared" ref="D67:E67" si="26">D8+D24+D32+D35</f>
        <v>6642</v>
      </c>
      <c r="E67" s="164">
        <f t="shared" si="26"/>
        <v>2214</v>
      </c>
      <c r="F67" s="164">
        <f>F8+F24+F32+F35</f>
        <v>4428</v>
      </c>
      <c r="G67" s="165">
        <f t="shared" si="4"/>
        <v>2251</v>
      </c>
      <c r="H67" s="164">
        <f>H8+H24+H32+H35</f>
        <v>2077</v>
      </c>
      <c r="I67" s="166">
        <f t="shared" ref="I67:Q67" si="27">I8+I24+I32+I35</f>
        <v>100</v>
      </c>
      <c r="J67" s="105">
        <f t="shared" si="27"/>
        <v>576</v>
      </c>
      <c r="K67" s="106">
        <f t="shared" si="27"/>
        <v>828</v>
      </c>
      <c r="L67" s="105">
        <f t="shared" si="27"/>
        <v>576</v>
      </c>
      <c r="M67" s="106">
        <f t="shared" si="27"/>
        <v>468</v>
      </c>
      <c r="N67" s="105">
        <f t="shared" si="27"/>
        <v>504</v>
      </c>
      <c r="O67" s="106">
        <f t="shared" si="27"/>
        <v>720</v>
      </c>
      <c r="P67" s="167">
        <f t="shared" si="27"/>
        <v>360</v>
      </c>
      <c r="Q67" s="106">
        <f t="shared" si="27"/>
        <v>396</v>
      </c>
    </row>
    <row r="68" spans="1:17" ht="15" customHeight="1">
      <c r="A68" s="130" t="s">
        <v>57</v>
      </c>
      <c r="B68" s="131" t="s">
        <v>62</v>
      </c>
      <c r="C68" s="132" t="s">
        <v>83</v>
      </c>
      <c r="D68" s="133"/>
      <c r="E68" s="133">
        <v>0</v>
      </c>
      <c r="F68" s="134">
        <v>144</v>
      </c>
      <c r="G68" s="134"/>
      <c r="H68" s="133"/>
      <c r="I68" s="135"/>
      <c r="J68" s="136"/>
      <c r="K68" s="137"/>
      <c r="L68" s="136"/>
      <c r="M68" s="137"/>
      <c r="N68" s="138"/>
      <c r="O68" s="139"/>
      <c r="P68" s="136"/>
      <c r="Q68" s="139" t="s">
        <v>135</v>
      </c>
    </row>
    <row r="69" spans="1:17" ht="16.5" customHeight="1" thickBot="1">
      <c r="A69" s="140" t="s">
        <v>58</v>
      </c>
      <c r="B69" s="141" t="s">
        <v>2</v>
      </c>
      <c r="C69" s="142"/>
      <c r="D69" s="143"/>
      <c r="E69" s="143"/>
      <c r="F69" s="143"/>
      <c r="G69" s="143"/>
      <c r="H69" s="143"/>
      <c r="I69" s="144"/>
      <c r="J69" s="83"/>
      <c r="K69" s="84"/>
      <c r="L69" s="83"/>
      <c r="M69" s="84"/>
      <c r="N69" s="145"/>
      <c r="O69" s="146"/>
      <c r="P69" s="83"/>
      <c r="Q69" s="146" t="s">
        <v>136</v>
      </c>
    </row>
    <row r="70" spans="1:17" ht="18.75" customHeight="1">
      <c r="A70" s="91" t="s">
        <v>65</v>
      </c>
      <c r="B70" s="92"/>
      <c r="C70" s="92"/>
      <c r="D70" s="127"/>
      <c r="E70" s="225" t="s">
        <v>1</v>
      </c>
      <c r="F70" s="228" t="s">
        <v>63</v>
      </c>
      <c r="G70" s="228"/>
      <c r="H70" s="229"/>
      <c r="I70" s="230"/>
      <c r="J70" s="93">
        <v>8</v>
      </c>
      <c r="K70" s="94">
        <v>10</v>
      </c>
      <c r="L70" s="93">
        <v>11</v>
      </c>
      <c r="M70" s="94">
        <v>7</v>
      </c>
      <c r="N70" s="93">
        <v>8</v>
      </c>
      <c r="O70" s="94">
        <v>8</v>
      </c>
      <c r="P70" s="93">
        <v>7</v>
      </c>
      <c r="Q70" s="94">
        <v>6</v>
      </c>
    </row>
    <row r="71" spans="1:17" ht="31.5" customHeight="1">
      <c r="A71" s="231" t="s">
        <v>67</v>
      </c>
      <c r="B71" s="232"/>
      <c r="C71" s="232"/>
      <c r="D71" s="233"/>
      <c r="E71" s="226"/>
      <c r="F71" s="234" t="s">
        <v>64</v>
      </c>
      <c r="G71" s="234"/>
      <c r="H71" s="235"/>
      <c r="I71" s="236"/>
      <c r="J71" s="67">
        <v>0</v>
      </c>
      <c r="K71" s="68">
        <v>0</v>
      </c>
      <c r="L71" s="67">
        <v>0</v>
      </c>
      <c r="M71" s="68">
        <v>360</v>
      </c>
      <c r="N71" s="67"/>
      <c r="O71" s="68">
        <v>72</v>
      </c>
      <c r="P71" s="67">
        <v>0</v>
      </c>
      <c r="Q71" s="68">
        <v>0</v>
      </c>
    </row>
    <row r="72" spans="1:17" s="16" customFormat="1" ht="19.5" customHeight="1">
      <c r="A72" s="237" t="s">
        <v>137</v>
      </c>
      <c r="B72" s="238"/>
      <c r="C72" s="238"/>
      <c r="D72" s="239"/>
      <c r="E72" s="226"/>
      <c r="F72" s="240" t="s">
        <v>132</v>
      </c>
      <c r="G72" s="240"/>
      <c r="H72" s="240"/>
      <c r="I72" s="240"/>
      <c r="J72" s="67">
        <v>0</v>
      </c>
      <c r="K72" s="68">
        <v>0</v>
      </c>
      <c r="L72" s="67">
        <v>0</v>
      </c>
      <c r="M72" s="68">
        <v>0</v>
      </c>
      <c r="N72" s="67">
        <v>72</v>
      </c>
      <c r="O72" s="68">
        <v>72</v>
      </c>
      <c r="P72" s="67">
        <v>216</v>
      </c>
      <c r="Q72" s="68">
        <v>72</v>
      </c>
    </row>
    <row r="73" spans="1:17" s="16" customFormat="1" ht="19.5" customHeight="1">
      <c r="A73" s="179"/>
      <c r="B73" s="178" t="s">
        <v>138</v>
      </c>
      <c r="C73" s="178"/>
      <c r="D73" s="180"/>
      <c r="E73" s="226"/>
      <c r="F73" s="240" t="s">
        <v>133</v>
      </c>
      <c r="G73" s="240"/>
      <c r="H73" s="240"/>
      <c r="I73" s="240"/>
      <c r="J73" s="67">
        <v>0</v>
      </c>
      <c r="K73" s="68">
        <v>0</v>
      </c>
      <c r="L73" s="67">
        <v>0</v>
      </c>
      <c r="M73" s="68">
        <v>0</v>
      </c>
      <c r="N73" s="67">
        <v>0</v>
      </c>
      <c r="O73" s="68">
        <v>0</v>
      </c>
      <c r="P73" s="67">
        <v>0</v>
      </c>
      <c r="Q73" s="68">
        <v>144</v>
      </c>
    </row>
    <row r="74" spans="1:17" s="16" customFormat="1" ht="15" customHeight="1">
      <c r="A74" s="95" t="s">
        <v>81</v>
      </c>
      <c r="B74" s="26"/>
      <c r="C74" s="178"/>
      <c r="D74" s="180"/>
      <c r="E74" s="226"/>
      <c r="F74" s="241" t="s">
        <v>134</v>
      </c>
      <c r="G74" s="242"/>
      <c r="H74" s="242"/>
      <c r="I74" s="243"/>
      <c r="J74" s="67"/>
      <c r="K74" s="68">
        <v>3</v>
      </c>
      <c r="L74" s="67">
        <v>1</v>
      </c>
      <c r="M74" s="68">
        <v>3</v>
      </c>
      <c r="N74" s="67">
        <v>1</v>
      </c>
      <c r="O74" s="68">
        <v>1</v>
      </c>
      <c r="P74" s="67">
        <v>3</v>
      </c>
      <c r="Q74" s="68">
        <v>3</v>
      </c>
    </row>
    <row r="75" spans="1:17" s="16" customFormat="1" ht="21" customHeight="1">
      <c r="A75" s="128"/>
      <c r="C75" s="20"/>
      <c r="D75" s="129"/>
      <c r="E75" s="226"/>
      <c r="F75" s="244"/>
      <c r="G75" s="245"/>
      <c r="H75" s="245"/>
      <c r="I75" s="246"/>
      <c r="J75" s="67"/>
      <c r="K75" s="68"/>
      <c r="L75" s="67"/>
      <c r="M75" s="68">
        <v>1</v>
      </c>
      <c r="N75" s="67"/>
      <c r="O75" s="68"/>
      <c r="P75" s="67">
        <v>1</v>
      </c>
      <c r="Q75" s="68">
        <v>3</v>
      </c>
    </row>
    <row r="76" spans="1:17" s="16" customFormat="1" ht="18.75" customHeight="1">
      <c r="A76" s="95" t="s">
        <v>80</v>
      </c>
      <c r="B76" s="20"/>
      <c r="C76" s="20"/>
      <c r="D76" s="129"/>
      <c r="E76" s="226"/>
      <c r="F76" s="240" t="s">
        <v>66</v>
      </c>
      <c r="G76" s="240"/>
      <c r="H76" s="240"/>
      <c r="I76" s="240"/>
      <c r="J76" s="67">
        <v>4</v>
      </c>
      <c r="K76" s="68">
        <v>8</v>
      </c>
      <c r="L76" s="67">
        <v>2</v>
      </c>
      <c r="M76" s="68">
        <v>3</v>
      </c>
      <c r="N76" s="67">
        <v>4</v>
      </c>
      <c r="O76" s="68">
        <v>4</v>
      </c>
      <c r="P76" s="67">
        <v>4</v>
      </c>
      <c r="Q76" s="68">
        <v>3</v>
      </c>
    </row>
    <row r="77" spans="1:17" s="16" customFormat="1" ht="20.45" customHeight="1" thickBot="1">
      <c r="A77" s="219" t="s">
        <v>68</v>
      </c>
      <c r="B77" s="220"/>
      <c r="C77" s="220"/>
      <c r="D77" s="221"/>
      <c r="E77" s="227"/>
      <c r="F77" s="222" t="s">
        <v>69</v>
      </c>
      <c r="G77" s="222"/>
      <c r="H77" s="222"/>
      <c r="I77" s="222"/>
      <c r="J77" s="81" t="s">
        <v>86</v>
      </c>
      <c r="K77" s="82" t="s">
        <v>86</v>
      </c>
      <c r="L77" s="83">
        <v>5</v>
      </c>
      <c r="M77" s="84">
        <v>2</v>
      </c>
      <c r="N77" s="83">
        <v>2</v>
      </c>
      <c r="O77" s="86" t="s">
        <v>127</v>
      </c>
      <c r="P77" s="83">
        <v>2</v>
      </c>
      <c r="Q77" s="82" t="s">
        <v>141</v>
      </c>
    </row>
    <row r="78" spans="1:17" s="16" customFormat="1">
      <c r="A78" s="14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7" s="16" customFormat="1">
      <c r="A79" s="14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7" s="16" customFormat="1">
      <c r="A80" s="14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s="16" customFormat="1">
      <c r="A81" s="14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s="16" customFormat="1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s="16" customForma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s="16" customFormat="1">
      <c r="A84" s="14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s="16" customFormat="1">
      <c r="A85" s="1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s="16" customFormat="1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s="16" customFormat="1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s="16" customForma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s="16" customFormat="1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s="16" customForma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s="16" customFormat="1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s="16" customFormat="1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s="16" customForma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s="16" customFormat="1">
      <c r="A94" s="14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s="16" customFormat="1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s="16" customFormat="1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s="16" customFormat="1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16" customFormat="1">
      <c r="A98" s="14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s="16" customFormat="1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s="16" customFormat="1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s="16" customFormat="1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s="16" customFormat="1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s="16" customFormat="1">
      <c r="A103" s="14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s="16" customFormat="1">
      <c r="A104" s="14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s="16" customFormat="1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s="16" customFormat="1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s="16" customFormat="1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s="16" customFormat="1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s="16" customFormat="1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s="16" customFormat="1">
      <c r="A110" s="14"/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s="16" customFormat="1">
      <c r="A111" s="14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s="16" customFormat="1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s="16" customFormat="1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s="16" customFormat="1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s="16" customFormat="1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16" customFormat="1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s="16" customFormat="1">
      <c r="A117" s="14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s="16" customFormat="1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s="16" customFormat="1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16" customFormat="1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s="16" customFormat="1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s="16" customFormat="1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s="16" customFormat="1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s="16" customFormat="1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>
      <c r="A130" s="4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>
      <c r="A132" s="4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>
      <c r="A133" s="4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>
      <c r="A137" s="4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>
      <c r="A138" s="4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>
      <c r="A139" s="4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>
      <c r="A140" s="4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>
      <c r="A141" s="4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>
      <c r="A142" s="4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>
      <c r="A143" s="4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>
      <c r="A144" s="4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>
      <c r="A145" s="4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>
      <c r="A146" s="4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>
      <c r="A147" s="4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>
      <c r="A148" s="4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>
      <c r="A149" s="4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>
      <c r="A150" s="4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>
      <c r="A151" s="4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>
      <c r="A153" s="4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>
      <c r="A154" s="4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>
      <c r="A155" s="4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>
      <c r="A156" s="4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>
      <c r="A157" s="4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>
      <c r="A158" s="4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>
      <c r="A159" s="4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>
      <c r="A160" s="4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>
      <c r="A161" s="4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</sheetData>
  <mergeCells count="38">
    <mergeCell ref="A77:D77"/>
    <mergeCell ref="F77:I77"/>
    <mergeCell ref="A67:B67"/>
    <mergeCell ref="E70:E77"/>
    <mergeCell ref="F70:I70"/>
    <mergeCell ref="A71:D71"/>
    <mergeCell ref="F71:I71"/>
    <mergeCell ref="A72:D72"/>
    <mergeCell ref="F72:I72"/>
    <mergeCell ref="F73:I73"/>
    <mergeCell ref="F74:I75"/>
    <mergeCell ref="F76:I76"/>
    <mergeCell ref="P4:P6"/>
    <mergeCell ref="Q4:Q6"/>
    <mergeCell ref="G5:G6"/>
    <mergeCell ref="H5:H6"/>
    <mergeCell ref="I5:I6"/>
    <mergeCell ref="A66:B66"/>
    <mergeCell ref="N3:O3"/>
    <mergeCell ref="P3:Q3"/>
    <mergeCell ref="F4:F6"/>
    <mergeCell ref="G4:I4"/>
    <mergeCell ref="J4:J6"/>
    <mergeCell ref="K4:K6"/>
    <mergeCell ref="L4:L6"/>
    <mergeCell ref="M4:M6"/>
    <mergeCell ref="N4:N6"/>
    <mergeCell ref="O4:O6"/>
    <mergeCell ref="A2:A6"/>
    <mergeCell ref="B2:B6"/>
    <mergeCell ref="C2:C6"/>
    <mergeCell ref="D2:I2"/>
    <mergeCell ref="J2:Q2"/>
    <mergeCell ref="D3:D6"/>
    <mergeCell ref="E3:E6"/>
    <mergeCell ref="F3:I3"/>
    <mergeCell ref="J3:K3"/>
    <mergeCell ref="L3:M3"/>
  </mergeCells>
  <pageMargins left="0.46" right="0.16" top="0.59" bottom="0.16" header="0.3" footer="0.16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 08.02.01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2018-07-06T04:51:02Z</dcterms:modified>
</cp:coreProperties>
</file>