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уч план 13.02.11" sheetId="7" r:id="rId1"/>
  </sheets>
  <calcPr calcId="162913"/>
</workbook>
</file>

<file path=xl/calcChain.xml><?xml version="1.0" encoding="utf-8"?>
<calcChain xmlns="http://schemas.openxmlformats.org/spreadsheetml/2006/main">
  <c r="D8" i="7"/>
  <c r="H8"/>
  <c r="I8"/>
  <c r="J8"/>
  <c r="K8"/>
  <c r="F23" l="1"/>
  <c r="G23" s="1"/>
  <c r="F22"/>
  <c r="G22" s="1"/>
  <c r="E22"/>
  <c r="F21"/>
  <c r="G21" s="1"/>
  <c r="F20"/>
  <c r="G20" s="1"/>
  <c r="E20"/>
  <c r="F19"/>
  <c r="G19" s="1"/>
  <c r="F18"/>
  <c r="G18" s="1"/>
  <c r="E18"/>
  <c r="F17"/>
  <c r="G17" s="1"/>
  <c r="F16"/>
  <c r="G16" s="1"/>
  <c r="E16"/>
  <c r="F15"/>
  <c r="G15" s="1"/>
  <c r="F14"/>
  <c r="G14" s="1"/>
  <c r="E14"/>
  <c r="F13"/>
  <c r="G13" s="1"/>
  <c r="F12"/>
  <c r="G12" s="1"/>
  <c r="E12"/>
  <c r="F11"/>
  <c r="G11" s="1"/>
  <c r="F10"/>
  <c r="G10" s="1"/>
  <c r="E10"/>
  <c r="F9"/>
  <c r="E9" s="1"/>
  <c r="G33"/>
  <c r="G34"/>
  <c r="G35"/>
  <c r="G38"/>
  <c r="G39"/>
  <c r="G40"/>
  <c r="G41"/>
  <c r="G42"/>
  <c r="G43"/>
  <c r="G44"/>
  <c r="G45"/>
  <c r="G46"/>
  <c r="G47"/>
  <c r="G48"/>
  <c r="G51"/>
  <c r="G50" s="1"/>
  <c r="G52"/>
  <c r="G53"/>
  <c r="G54"/>
  <c r="G55"/>
  <c r="G56"/>
  <c r="G58"/>
  <c r="G57" s="1"/>
  <c r="G59"/>
  <c r="G61"/>
  <c r="G60" s="1"/>
  <c r="G62"/>
  <c r="G64"/>
  <c r="G63" s="1"/>
  <c r="G65"/>
  <c r="G26"/>
  <c r="G27"/>
  <c r="G28"/>
  <c r="G29"/>
  <c r="G30"/>
  <c r="G31"/>
  <c r="G25"/>
  <c r="G24" l="1"/>
  <c r="E11"/>
  <c r="E13"/>
  <c r="E8" s="1"/>
  <c r="E15"/>
  <c r="E17"/>
  <c r="E19"/>
  <c r="E21"/>
  <c r="E23"/>
  <c r="G32"/>
  <c r="G37"/>
  <c r="G9"/>
  <c r="G8" s="1"/>
  <c r="F8"/>
  <c r="G49"/>
  <c r="G36"/>
  <c r="G67" l="1"/>
  <c r="G66"/>
  <c r="L8" l="1"/>
  <c r="D64" l="1"/>
  <c r="E64" s="1"/>
  <c r="E63" s="1"/>
  <c r="Q63"/>
  <c r="P63"/>
  <c r="P49" s="1"/>
  <c r="P36" s="1"/>
  <c r="O63"/>
  <c r="N63"/>
  <c r="M63"/>
  <c r="L63"/>
  <c r="L49" s="1"/>
  <c r="L36" s="1"/>
  <c r="K63"/>
  <c r="J63"/>
  <c r="I63"/>
  <c r="H63"/>
  <c r="H49" s="1"/>
  <c r="H36" s="1"/>
  <c r="F63"/>
  <c r="D63"/>
  <c r="D61"/>
  <c r="E61" s="1"/>
  <c r="E60" s="1"/>
  <c r="Q60"/>
  <c r="Q49" s="1"/>
  <c r="P60"/>
  <c r="O60"/>
  <c r="N60"/>
  <c r="M60"/>
  <c r="M49" s="1"/>
  <c r="L60"/>
  <c r="K60"/>
  <c r="J60"/>
  <c r="I60"/>
  <c r="I49" s="1"/>
  <c r="H60"/>
  <c r="F60"/>
  <c r="D60"/>
  <c r="D58"/>
  <c r="E58" s="1"/>
  <c r="E57" s="1"/>
  <c r="Q57"/>
  <c r="P57"/>
  <c r="O57"/>
  <c r="N57"/>
  <c r="M57"/>
  <c r="L57"/>
  <c r="K57"/>
  <c r="J57"/>
  <c r="I57"/>
  <c r="H57"/>
  <c r="F57"/>
  <c r="D57"/>
  <c r="D54"/>
  <c r="E54" s="1"/>
  <c r="D53"/>
  <c r="E53" s="1"/>
  <c r="D52"/>
  <c r="E52" s="1"/>
  <c r="D51"/>
  <c r="E51" s="1"/>
  <c r="E50" s="1"/>
  <c r="E49" s="1"/>
  <c r="Q50"/>
  <c r="P50"/>
  <c r="O50"/>
  <c r="O49" s="1"/>
  <c r="O36" s="1"/>
  <c r="N50"/>
  <c r="N49" s="1"/>
  <c r="M50"/>
  <c r="L50"/>
  <c r="K50"/>
  <c r="J50"/>
  <c r="I50"/>
  <c r="H50"/>
  <c r="F50"/>
  <c r="F49" s="1"/>
  <c r="F36" s="1"/>
  <c r="D50"/>
  <c r="D49" s="1"/>
  <c r="K49"/>
  <c r="J49"/>
  <c r="D48"/>
  <c r="E48" s="1"/>
  <c r="D47"/>
  <c r="E47" s="1"/>
  <c r="D46"/>
  <c r="E46" s="1"/>
  <c r="D45"/>
  <c r="E45" s="1"/>
  <c r="D44"/>
  <c r="E44" s="1"/>
  <c r="D43"/>
  <c r="E43" s="1"/>
  <c r="D42"/>
  <c r="E42" s="1"/>
  <c r="D41"/>
  <c r="E41" s="1"/>
  <c r="D40"/>
  <c r="E40" s="1"/>
  <c r="D39"/>
  <c r="E39" s="1"/>
  <c r="D38"/>
  <c r="Q37"/>
  <c r="P37"/>
  <c r="O37"/>
  <c r="N37"/>
  <c r="M37"/>
  <c r="L37"/>
  <c r="K37"/>
  <c r="J37"/>
  <c r="I37"/>
  <c r="H37"/>
  <c r="F37"/>
  <c r="D35"/>
  <c r="E35" s="1"/>
  <c r="D34"/>
  <c r="E34" s="1"/>
  <c r="E33"/>
  <c r="Q32"/>
  <c r="P32"/>
  <c r="O32"/>
  <c r="N32"/>
  <c r="M32"/>
  <c r="L32"/>
  <c r="K32"/>
  <c r="J32"/>
  <c r="I32"/>
  <c r="H32"/>
  <c r="F32"/>
  <c r="E31"/>
  <c r="E30"/>
  <c r="E29"/>
  <c r="E28"/>
  <c r="E27"/>
  <c r="E26"/>
  <c r="E24" s="1"/>
  <c r="E25"/>
  <c r="Q24"/>
  <c r="P24"/>
  <c r="O24"/>
  <c r="N24"/>
  <c r="M24"/>
  <c r="L24"/>
  <c r="K24"/>
  <c r="J24"/>
  <c r="I24"/>
  <c r="H24"/>
  <c r="F24"/>
  <c r="D24"/>
  <c r="Q8"/>
  <c r="P8"/>
  <c r="O8"/>
  <c r="N8"/>
  <c r="M8"/>
  <c r="K36" l="1"/>
  <c r="K67" s="1"/>
  <c r="J36"/>
  <c r="J66" s="1"/>
  <c r="N36"/>
  <c r="N66" s="1"/>
  <c r="F67"/>
  <c r="I36"/>
  <c r="I66" s="1"/>
  <c r="M36"/>
  <c r="M67" s="1"/>
  <c r="Q36"/>
  <c r="Q66" s="1"/>
  <c r="F66"/>
  <c r="K66"/>
  <c r="H67"/>
  <c r="H66"/>
  <c r="L66"/>
  <c r="P66"/>
  <c r="O67"/>
  <c r="P67"/>
  <c r="O66"/>
  <c r="E38"/>
  <c r="E37" s="1"/>
  <c r="E36" s="1"/>
  <c r="D37"/>
  <c r="D36" s="1"/>
  <c r="D67"/>
  <c r="M66"/>
  <c r="D32"/>
  <c r="D66" s="1"/>
  <c r="L67"/>
  <c r="E32"/>
  <c r="E66" s="1"/>
  <c r="E67" l="1"/>
  <c r="Q67"/>
  <c r="N67"/>
  <c r="J67"/>
  <c r="I67"/>
</calcChain>
</file>

<file path=xl/sharedStrings.xml><?xml version="1.0" encoding="utf-8"?>
<sst xmlns="http://schemas.openxmlformats.org/spreadsheetml/2006/main" count="230" uniqueCount="191">
  <si>
    <t>Учебная практика</t>
  </si>
  <si>
    <t>Всего</t>
  </si>
  <si>
    <t>Государственная итоговая аттестация</t>
  </si>
  <si>
    <t>I курс</t>
  </si>
  <si>
    <t>II курс</t>
  </si>
  <si>
    <t>III курс</t>
  </si>
  <si>
    <t>Индекс</t>
  </si>
  <si>
    <t>Наименование циклов, разделов, дисциплин, профессиональных модулей, МДК, практик</t>
  </si>
  <si>
    <t>Формы промежуточной аттестации</t>
  </si>
  <si>
    <t>максимальная</t>
  </si>
  <si>
    <t>Учебная нагрузка обучающихся (час.)</t>
  </si>
  <si>
    <t>всего занятий</t>
  </si>
  <si>
    <t>Обязательная аудиторная</t>
  </si>
  <si>
    <t>курсовых работ (проектов)</t>
  </si>
  <si>
    <t>Общеобразовательный цикл</t>
  </si>
  <si>
    <t>Русский язык</t>
  </si>
  <si>
    <t>Литература</t>
  </si>
  <si>
    <t>Иностранный язык</t>
  </si>
  <si>
    <t>История</t>
  </si>
  <si>
    <t>Физическая культура</t>
  </si>
  <si>
    <t>ОБЖ</t>
  </si>
  <si>
    <t>Математика</t>
  </si>
  <si>
    <t>ОГСЭ.00</t>
  </si>
  <si>
    <t>Общий гуманитарный и социально-экономический цикл</t>
  </si>
  <si>
    <t>ОГСЭ.01</t>
  </si>
  <si>
    <t>ОГСЭ.02</t>
  </si>
  <si>
    <t>ОГСЭ.03</t>
  </si>
  <si>
    <t>ОГСЭ.04</t>
  </si>
  <si>
    <t>ЕН.00</t>
  </si>
  <si>
    <t>Математический и общий естественнонаучный цикл</t>
  </si>
  <si>
    <t>ЕН.01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</si>
  <si>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</si>
  <si>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</si>
  <si>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</si>
  <si>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</si>
  <si>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</si>
  <si>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ОПД.01</t>
  </si>
  <si>
    <t>ОПД.02</t>
  </si>
  <si>
    <t>ОПД.03</t>
  </si>
  <si>
    <t>ОПД.04</t>
  </si>
  <si>
    <t>ОПД.05</t>
  </si>
  <si>
    <t>ОПД.06</t>
  </si>
  <si>
    <t>ОПД.07</t>
  </si>
  <si>
    <t>ОПД.08</t>
  </si>
  <si>
    <t>ПМ.01</t>
  </si>
  <si>
    <t>Основы философии</t>
  </si>
  <si>
    <t>Безопасность жизнедеятельности</t>
  </si>
  <si>
    <t>Профессиональные модули</t>
  </si>
  <si>
    <t>ПМ.00</t>
  </si>
  <si>
    <t>ПМ.02</t>
  </si>
  <si>
    <t>ПМ.03</t>
  </si>
  <si>
    <t>МДК.01.01</t>
  </si>
  <si>
    <t>МДК.02.01</t>
  </si>
  <si>
    <t>МДК.03.01</t>
  </si>
  <si>
    <t>Производственная практика (по профилю специальности)</t>
  </si>
  <si>
    <t>ПДП.00</t>
  </si>
  <si>
    <t>ГИА</t>
  </si>
  <si>
    <t>УП.01</t>
  </si>
  <si>
    <t>ПП.02</t>
  </si>
  <si>
    <t xml:space="preserve">Всего </t>
  </si>
  <si>
    <t>Практика преддипломная</t>
  </si>
  <si>
    <t>дисциплин и МДК</t>
  </si>
  <si>
    <t>учебной практики</t>
  </si>
  <si>
    <r>
      <t xml:space="preserve">Консультации </t>
    </r>
    <r>
      <rPr>
        <sz val="11"/>
        <color theme="1"/>
        <rFont val="Calibri"/>
        <family val="2"/>
        <charset val="204"/>
        <scheme val="minor"/>
      </rPr>
      <t>на учебную группу по 100 часов в год  (всего 300 часов)</t>
    </r>
  </si>
  <si>
    <t>дифф. зачетов</t>
  </si>
  <si>
    <t xml:space="preserve">1.2. Государственные экзамены </t>
  </si>
  <si>
    <t>зачетов</t>
  </si>
  <si>
    <t>1 сем.                    16                                                                                нед.</t>
  </si>
  <si>
    <t>2 сем.                    23                                                                                нед.</t>
  </si>
  <si>
    <t>3 сем.                    16                                                                                нед.</t>
  </si>
  <si>
    <t>Русский язык и культура речи</t>
  </si>
  <si>
    <t>Основы социологии, политологии</t>
  </si>
  <si>
    <t>Психология общения</t>
  </si>
  <si>
    <t>ОГСЭ.05</t>
  </si>
  <si>
    <t>ОГСЭ.06</t>
  </si>
  <si>
    <t>ОГСЭ.07</t>
  </si>
  <si>
    <t>Защита дипломного проекта с  15.06  по 28.06  (всего 2 нед.)</t>
  </si>
  <si>
    <t>Выполнение дипломного проекта  с   18.05    по 14.06  (всего 4 нед.)</t>
  </si>
  <si>
    <t>Э</t>
  </si>
  <si>
    <t>ДЗ</t>
  </si>
  <si>
    <t>З</t>
  </si>
  <si>
    <t>-/12/3</t>
  </si>
  <si>
    <t xml:space="preserve"> -</t>
  </si>
  <si>
    <t>Биология</t>
  </si>
  <si>
    <t>Физика</t>
  </si>
  <si>
    <t xml:space="preserve"> ДЗ</t>
  </si>
  <si>
    <t>ДЗ,Э</t>
  </si>
  <si>
    <t>IV курс</t>
  </si>
  <si>
    <t>5 сем.                    16                                                                                нед.</t>
  </si>
  <si>
    <t>Инженерная графика</t>
  </si>
  <si>
    <t>Техническая механика</t>
  </si>
  <si>
    <t>Информационные технологиии в профессиональной деятельности</t>
  </si>
  <si>
    <t>МДК.01.02</t>
  </si>
  <si>
    <t>Выполнение работ по одной или нескольким профессиям рабочих, должностям служащих</t>
  </si>
  <si>
    <t>ПП.03</t>
  </si>
  <si>
    <t>Экологические основы природопользования</t>
  </si>
  <si>
    <t>Электротехника и электроника</t>
  </si>
  <si>
    <t>Метрология, стандартизация и сертификация</t>
  </si>
  <si>
    <t>Материаловедение</t>
  </si>
  <si>
    <t>Основы экономики</t>
  </si>
  <si>
    <t>Правовые основы профессиональной деятельности</t>
  </si>
  <si>
    <t>Охрана труда</t>
  </si>
  <si>
    <t>ОПД.10</t>
  </si>
  <si>
    <t>ОПД.11</t>
  </si>
  <si>
    <t>Организация технического обслуживания и ремонта электрического и электромеханического оборудования</t>
  </si>
  <si>
    <t>Электрические машины и аппараты</t>
  </si>
  <si>
    <t>Основы технической эксплуатации и обслуживания электрического и электромеханического оборудования</t>
  </si>
  <si>
    <t>МДК.01.03</t>
  </si>
  <si>
    <t>Электрическое и электромеханическое оборудование</t>
  </si>
  <si>
    <t>МДК.01.04</t>
  </si>
  <si>
    <t>Техническое регулирование и контроль качества электрического и электромеханического оборудования</t>
  </si>
  <si>
    <t>Выполнение сервисного обслуживания бытовых машин и приборов</t>
  </si>
  <si>
    <t>Типовые технологические процессы обслуживания бытовых машин и приборов</t>
  </si>
  <si>
    <t>Планирование и организация работы структурного подразделения</t>
  </si>
  <si>
    <t>Организация деятельности производственного подразделения</t>
  </si>
  <si>
    <t>Учебная практика по специальности "слесарь-электрик по ремонту электрооборудования"</t>
  </si>
  <si>
    <t>ЕН.03</t>
  </si>
  <si>
    <t xml:space="preserve">Информатика </t>
  </si>
  <si>
    <t>Теоретический курс по специальности "слесарь-электрик по ремонту электрооборудования"</t>
  </si>
  <si>
    <t>4 сем.                    14                                                                               нед.</t>
  </si>
  <si>
    <t>6 сем.                    14                                                                                нед.</t>
  </si>
  <si>
    <t>-,ДЗ</t>
  </si>
  <si>
    <t>ДЗ,ДЗ</t>
  </si>
  <si>
    <t>-/2/1</t>
  </si>
  <si>
    <t>1</t>
  </si>
  <si>
    <t>ПМ.04</t>
  </si>
  <si>
    <t>УП.04</t>
  </si>
  <si>
    <t>З,З,З,З,З,ДЗ</t>
  </si>
  <si>
    <t>-</t>
  </si>
  <si>
    <t>1/-/2</t>
  </si>
  <si>
    <t>ОПД.12</t>
  </si>
  <si>
    <t>Электронные устройства электромеханических систем</t>
  </si>
  <si>
    <t>в т. ч.</t>
  </si>
  <si>
    <t>лаб. и практ. занятий</t>
  </si>
  <si>
    <t>самостоятельная учебная работа</t>
  </si>
  <si>
    <t xml:space="preserve"> 1.1. Выпускная квалификационная работа в форме:                                                                                                                                                                                                                                              Дипломный проект</t>
  </si>
  <si>
    <t xml:space="preserve">                                                             дипломного проекта</t>
  </si>
  <si>
    <t>преддипломной практики</t>
  </si>
  <si>
    <t>производственной практики</t>
  </si>
  <si>
    <t xml:space="preserve">Государственная (итоговая) аттестация                                                                                                                       Программа базовой подготовки                                                          </t>
  </si>
  <si>
    <t>6 нед.</t>
  </si>
  <si>
    <t>4 нед.</t>
  </si>
  <si>
    <t>-,-,З,З,-,ДЗ</t>
  </si>
  <si>
    <t>3/20/11</t>
  </si>
  <si>
    <t>2/7/3</t>
  </si>
  <si>
    <t>1/13/8</t>
  </si>
  <si>
    <t>-/7/5</t>
  </si>
  <si>
    <t>ДЗ. Э</t>
  </si>
  <si>
    <t>-,ДЗДЗ,ДЗ,Э</t>
  </si>
  <si>
    <t>1/2/1</t>
  </si>
  <si>
    <t xml:space="preserve"> З,ДЗ</t>
  </si>
  <si>
    <t>10/2/-</t>
  </si>
  <si>
    <t>12/22/13</t>
  </si>
  <si>
    <t>13/34/16</t>
  </si>
  <si>
    <t>3</t>
  </si>
  <si>
    <t>7 сем.                    12                                                                                нед.</t>
  </si>
  <si>
    <t>8 сем.                    14                                                                                нед.</t>
  </si>
  <si>
    <t>3. План учебного процесса</t>
  </si>
  <si>
    <t>ПП.01</t>
  </si>
  <si>
    <t>МДК.04.01</t>
  </si>
  <si>
    <t xml:space="preserve"> -, Э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</si>
  <si>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</si>
  <si>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</si>
  <si>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</si>
  <si>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</si>
  <si>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</si>
  <si>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</si>
  <si>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</si>
  <si>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Информатика</t>
  </si>
  <si>
    <t>ОУД.08</t>
  </si>
  <si>
    <t>ОУД.09</t>
  </si>
  <si>
    <t>Химия</t>
  </si>
  <si>
    <t>ОУД.10</t>
  </si>
  <si>
    <t>ОУД.11</t>
  </si>
  <si>
    <t>ОУД.12</t>
  </si>
  <si>
    <t>География</t>
  </si>
  <si>
    <t>ОУД.13</t>
  </si>
  <si>
    <t>Экология</t>
  </si>
  <si>
    <t>УД.01</t>
  </si>
  <si>
    <t>ОУД.00</t>
  </si>
  <si>
    <t>ДЗ, ДЗ</t>
  </si>
  <si>
    <t>теоретические</t>
  </si>
  <si>
    <t>экзаменов                                                        (в т.ч. экзаменов (квалификационных) по проф модулям</t>
  </si>
  <si>
    <t>-, ДЗ</t>
  </si>
  <si>
    <t>Всего по ППСЗ с учетом общеобразовательного цикла</t>
  </si>
  <si>
    <t>Распределение обязательной нагрузки по курсам и семестрам                                              (час. в семестр)</t>
  </si>
  <si>
    <t xml:space="preserve"> -,Э</t>
  </si>
  <si>
    <t>ОУД.14</t>
  </si>
  <si>
    <t>З,Э</t>
  </si>
  <si>
    <t>Астрономия</t>
  </si>
  <si>
    <t xml:space="preserve">Обществознание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</si>
</sst>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0" fillId="0" borderId="1" xfId="0" applyBorder="1" applyAlignment="1">
      <alignment horizontal="left" wrapText="1"/>
    </xf>
    <xf numFmtId="0" fontId="1" fillId="4" borderId="1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0" fillId="3" borderId="1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0" borderId="12" xfId="0" applyFont="1" applyBorder="1" applyAlignment="1"/>
    <xf numFmtId="0" fontId="1" fillId="0" borderId="6" xfId="0" applyFont="1" applyBorder="1" applyAlignment="1"/>
    <xf numFmtId="0" fontId="1" fillId="0" borderId="13" xfId="0" applyFont="1" applyBorder="1" applyAlignment="1"/>
    <xf numFmtId="0" fontId="0" fillId="0" borderId="3" xfId="0" applyBorder="1" applyAlignment="1"/>
    <xf numFmtId="0" fontId="0" fillId="0" borderId="0" xfId="0" applyBorder="1" applyAlignment="1"/>
    <xf numFmtId="0" fontId="0" fillId="0" borderId="8" xfId="0" applyBorder="1" applyAlignment="1"/>
    <xf numFmtId="0" fontId="1" fillId="0" borderId="7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6" borderId="2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6" borderId="3" xfId="0" applyFill="1" applyBorder="1" applyAlignment="1">
      <alignment horizontal="left"/>
    </xf>
    <xf numFmtId="0" fontId="1" fillId="5" borderId="1" xfId="0" applyFont="1" applyFill="1" applyBorder="1" applyAlignment="1">
      <alignment horizontal="left" wrapText="1"/>
    </xf>
    <xf numFmtId="0" fontId="0" fillId="3" borderId="0" xfId="0" applyFill="1"/>
    <xf numFmtId="1" fontId="1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0" fillId="0" borderId="0" xfId="0" applyFont="1" applyBorder="1" applyAlignment="1"/>
    <xf numFmtId="0" fontId="0" fillId="6" borderId="1" xfId="0" applyFont="1" applyFill="1" applyBorder="1" applyAlignment="1">
      <alignment horizontal="left" wrapText="1"/>
    </xf>
    <xf numFmtId="0" fontId="4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 wrapText="1"/>
    </xf>
    <xf numFmtId="0" fontId="1" fillId="5" borderId="2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0" borderId="15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wrapText="1"/>
    </xf>
    <xf numFmtId="0" fontId="0" fillId="3" borderId="1" xfId="0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 wrapText="1"/>
    </xf>
    <xf numFmtId="49" fontId="1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0" fontId="0" fillId="6" borderId="1" xfId="0" applyFill="1" applyBorder="1" applyAlignment="1">
      <alignment horizontal="left"/>
    </xf>
    <xf numFmtId="0" fontId="0" fillId="6" borderId="4" xfId="0" applyFill="1" applyBorder="1" applyAlignment="1">
      <alignment horizontal="left" wrapText="1"/>
    </xf>
    <xf numFmtId="0" fontId="0" fillId="0" borderId="1" xfId="0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/>
    </xf>
    <xf numFmtId="0" fontId="0" fillId="3" borderId="4" xfId="0" applyFill="1" applyBorder="1" applyAlignment="1">
      <alignment horizontal="left" wrapText="1"/>
    </xf>
    <xf numFmtId="0" fontId="0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/>
    </xf>
    <xf numFmtId="49" fontId="0" fillId="3" borderId="1" xfId="0" applyNumberFormat="1" applyFill="1" applyBorder="1" applyAlignment="1">
      <alignment horizontal="center" wrapText="1"/>
    </xf>
    <xf numFmtId="49" fontId="0" fillId="6" borderId="1" xfId="0" applyNumberFormat="1" applyFill="1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6" borderId="1" xfId="0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" fillId="0" borderId="7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0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1"/>
  <sheetViews>
    <sheetView tabSelected="1" workbookViewId="0">
      <selection activeCell="S48" sqref="S48"/>
    </sheetView>
  </sheetViews>
  <sheetFormatPr defaultRowHeight="15"/>
  <cols>
    <col min="1" max="1" width="11" customWidth="1"/>
    <col min="2" max="2" width="42.5703125" customWidth="1"/>
    <col min="3" max="3" width="12.7109375" customWidth="1"/>
    <col min="4" max="5" width="10.140625" customWidth="1"/>
    <col min="6" max="6" width="10" customWidth="1"/>
    <col min="7" max="7" width="7.5703125" customWidth="1"/>
    <col min="8" max="8" width="8.28515625" customWidth="1"/>
    <col min="9" max="9" width="7.7109375" customWidth="1"/>
    <col min="10" max="11" width="8.28515625" customWidth="1"/>
    <col min="12" max="12" width="8.7109375" customWidth="1"/>
    <col min="13" max="13" width="8.5703125" customWidth="1"/>
    <col min="14" max="15" width="8.7109375" customWidth="1"/>
    <col min="16" max="16" width="9.140625" customWidth="1"/>
    <col min="17" max="17" width="9.5703125" customWidth="1"/>
  </cols>
  <sheetData>
    <row r="1" spans="1:17" ht="18.75">
      <c r="A1" s="1" t="s">
        <v>157</v>
      </c>
    </row>
    <row r="2" spans="1:17" ht="30.75" customHeight="1">
      <c r="A2" s="98" t="s">
        <v>6</v>
      </c>
      <c r="B2" s="99" t="s">
        <v>7</v>
      </c>
      <c r="C2" s="98" t="s">
        <v>8</v>
      </c>
      <c r="D2" s="99" t="s">
        <v>10</v>
      </c>
      <c r="E2" s="99"/>
      <c r="F2" s="99"/>
      <c r="G2" s="99"/>
      <c r="H2" s="99"/>
      <c r="I2" s="99"/>
      <c r="J2" s="99" t="s">
        <v>185</v>
      </c>
      <c r="K2" s="99"/>
      <c r="L2" s="99"/>
      <c r="M2" s="99"/>
      <c r="N2" s="99"/>
      <c r="O2" s="99"/>
      <c r="P2" s="99"/>
      <c r="Q2" s="99"/>
    </row>
    <row r="3" spans="1:17" ht="31.5" customHeight="1">
      <c r="A3" s="98"/>
      <c r="B3" s="99"/>
      <c r="C3" s="98"/>
      <c r="D3" s="98" t="s">
        <v>9</v>
      </c>
      <c r="E3" s="100" t="s">
        <v>134</v>
      </c>
      <c r="F3" s="105" t="s">
        <v>12</v>
      </c>
      <c r="G3" s="106"/>
      <c r="H3" s="106"/>
      <c r="I3" s="107"/>
      <c r="J3" s="91" t="s">
        <v>3</v>
      </c>
      <c r="K3" s="91"/>
      <c r="L3" s="91" t="s">
        <v>4</v>
      </c>
      <c r="M3" s="91"/>
      <c r="N3" s="91" t="s">
        <v>5</v>
      </c>
      <c r="O3" s="91"/>
      <c r="P3" s="91" t="s">
        <v>87</v>
      </c>
      <c r="Q3" s="91"/>
    </row>
    <row r="4" spans="1:17" ht="31.5" customHeight="1">
      <c r="A4" s="98"/>
      <c r="B4" s="99"/>
      <c r="C4" s="98"/>
      <c r="D4" s="98"/>
      <c r="E4" s="104"/>
      <c r="F4" s="92" t="s">
        <v>11</v>
      </c>
      <c r="G4" s="108" t="s">
        <v>132</v>
      </c>
      <c r="H4" s="109"/>
      <c r="I4" s="110"/>
      <c r="J4" s="95" t="s">
        <v>67</v>
      </c>
      <c r="K4" s="95" t="s">
        <v>68</v>
      </c>
      <c r="L4" s="95" t="s">
        <v>69</v>
      </c>
      <c r="M4" s="95" t="s">
        <v>119</v>
      </c>
      <c r="N4" s="95" t="s">
        <v>88</v>
      </c>
      <c r="O4" s="95" t="s">
        <v>120</v>
      </c>
      <c r="P4" s="95" t="s">
        <v>155</v>
      </c>
      <c r="Q4" s="95" t="s">
        <v>156</v>
      </c>
    </row>
    <row r="5" spans="1:17" ht="20.25" customHeight="1">
      <c r="A5" s="98"/>
      <c r="B5" s="99"/>
      <c r="C5" s="98"/>
      <c r="D5" s="98"/>
      <c r="E5" s="104"/>
      <c r="F5" s="93"/>
      <c r="G5" s="100" t="s">
        <v>181</v>
      </c>
      <c r="H5" s="100" t="s">
        <v>133</v>
      </c>
      <c r="I5" s="100" t="s">
        <v>13</v>
      </c>
      <c r="J5" s="96"/>
      <c r="K5" s="96"/>
      <c r="L5" s="96"/>
      <c r="M5" s="96"/>
      <c r="N5" s="96"/>
      <c r="O5" s="96"/>
      <c r="P5" s="96"/>
      <c r="Q5" s="96"/>
    </row>
    <row r="6" spans="1:17" ht="90.75" customHeight="1">
      <c r="A6" s="98"/>
      <c r="B6" s="99"/>
      <c r="C6" s="98"/>
      <c r="D6" s="98"/>
      <c r="E6" s="101"/>
      <c r="F6" s="94"/>
      <c r="G6" s="101"/>
      <c r="H6" s="101"/>
      <c r="I6" s="101"/>
      <c r="J6" s="97"/>
      <c r="K6" s="97"/>
      <c r="L6" s="97"/>
      <c r="M6" s="97"/>
      <c r="N6" s="97"/>
      <c r="O6" s="97"/>
      <c r="P6" s="97"/>
      <c r="Q6" s="97"/>
    </row>
    <row r="7" spans="1:17" ht="14.25" customHeight="1">
      <c r="A7" s="80">
        <v>1</v>
      </c>
      <c r="B7" s="80">
        <v>2</v>
      </c>
      <c r="C7" s="80">
        <v>3</v>
      </c>
      <c r="D7" s="80">
        <v>4</v>
      </c>
      <c r="E7" s="80">
        <v>5</v>
      </c>
      <c r="F7" s="80">
        <v>6</v>
      </c>
      <c r="G7" s="83"/>
      <c r="H7" s="80">
        <v>7</v>
      </c>
      <c r="I7" s="80">
        <v>8</v>
      </c>
      <c r="J7" s="80">
        <v>9</v>
      </c>
      <c r="K7" s="80">
        <v>10</v>
      </c>
      <c r="L7" s="80">
        <v>11</v>
      </c>
      <c r="M7" s="80">
        <v>12</v>
      </c>
      <c r="N7" s="80">
        <v>13</v>
      </c>
      <c r="O7" s="80">
        <v>14</v>
      </c>
      <c r="P7" s="80">
        <v>13</v>
      </c>
      <c r="Q7" s="80">
        <v>14</v>
      </c>
    </row>
    <row r="8" spans="1:17">
      <c r="A8" s="8" t="s">
        <v>179</v>
      </c>
      <c r="B8" s="8" t="s">
        <v>14</v>
      </c>
      <c r="C8" s="50" t="s">
        <v>81</v>
      </c>
      <c r="D8" s="32">
        <f>D9+D10+D11+D12+D13+D14+D15+D16+D17+D18+D19+D20+D21+D22+D23</f>
        <v>2106</v>
      </c>
      <c r="E8" s="32">
        <f t="shared" ref="E8:J8" si="0">E9+E10+E11+E12+E13+E14+E15+E16+E17+E18+E19+E20+E21+E22+E23</f>
        <v>702</v>
      </c>
      <c r="F8" s="32">
        <f t="shared" si="0"/>
        <v>1404</v>
      </c>
      <c r="G8" s="32">
        <f t="shared" si="0"/>
        <v>857</v>
      </c>
      <c r="H8" s="32">
        <f t="shared" si="0"/>
        <v>547</v>
      </c>
      <c r="I8" s="32">
        <f t="shared" si="0"/>
        <v>0</v>
      </c>
      <c r="J8" s="32">
        <f t="shared" si="0"/>
        <v>576</v>
      </c>
      <c r="K8" s="32">
        <f>K9+K10+K11+K12+K13+K14+K15+K16+K17+K18+K19+K20+K21+K22+K23</f>
        <v>828</v>
      </c>
      <c r="L8" s="32">
        <f t="shared" ref="L8" si="1">L9+L11+L12+L13+L14+L15+L16+L17+L18+L19+L20+L21+L22+L23</f>
        <v>0</v>
      </c>
      <c r="M8" s="32">
        <f t="shared" ref="M8:Q8" si="2">M9+M11+M12+M13+M14+M15+M16+M17+M18+M19+M20+M21</f>
        <v>0</v>
      </c>
      <c r="N8" s="32">
        <f t="shared" si="2"/>
        <v>0</v>
      </c>
      <c r="O8" s="32">
        <f t="shared" si="2"/>
        <v>0</v>
      </c>
      <c r="P8" s="32">
        <f t="shared" si="2"/>
        <v>0</v>
      </c>
      <c r="Q8" s="32">
        <f t="shared" si="2"/>
        <v>0</v>
      </c>
    </row>
    <row r="9" spans="1:17">
      <c r="A9" s="9" t="s">
        <v>161</v>
      </c>
      <c r="B9" s="9" t="s">
        <v>15</v>
      </c>
      <c r="C9" s="49" t="s">
        <v>186</v>
      </c>
      <c r="D9" s="81">
        <v>117</v>
      </c>
      <c r="E9" s="31">
        <f>D9-F9</f>
        <v>39</v>
      </c>
      <c r="F9" s="31">
        <f t="shared" ref="F9:F23" si="3">J9+K9</f>
        <v>78</v>
      </c>
      <c r="G9" s="31">
        <f>F9-H9-I9</f>
        <v>14</v>
      </c>
      <c r="H9" s="86">
        <v>64</v>
      </c>
      <c r="I9" s="87"/>
      <c r="J9" s="88">
        <v>32</v>
      </c>
      <c r="K9" s="82">
        <v>46</v>
      </c>
      <c r="L9" s="84"/>
      <c r="M9" s="82"/>
      <c r="N9" s="88"/>
      <c r="O9" s="82"/>
      <c r="P9" s="84"/>
      <c r="Q9" s="82"/>
    </row>
    <row r="10" spans="1:17">
      <c r="A10" s="9" t="s">
        <v>162</v>
      </c>
      <c r="B10" s="9" t="s">
        <v>16</v>
      </c>
      <c r="C10" s="49" t="s">
        <v>183</v>
      </c>
      <c r="D10" s="81">
        <v>176</v>
      </c>
      <c r="E10" s="31">
        <f>D10-F10</f>
        <v>59</v>
      </c>
      <c r="F10" s="31">
        <f t="shared" si="3"/>
        <v>117</v>
      </c>
      <c r="G10" s="31">
        <f>F10-H10-I10</f>
        <v>117</v>
      </c>
      <c r="H10" s="86"/>
      <c r="I10" s="87"/>
      <c r="J10" s="88">
        <v>48</v>
      </c>
      <c r="K10" s="82">
        <v>69</v>
      </c>
      <c r="L10" s="84"/>
      <c r="M10" s="82"/>
      <c r="N10" s="88"/>
      <c r="O10" s="82"/>
      <c r="P10" s="84"/>
      <c r="Q10" s="82"/>
    </row>
    <row r="11" spans="1:17">
      <c r="A11" s="9" t="s">
        <v>163</v>
      </c>
      <c r="B11" s="9" t="s">
        <v>17</v>
      </c>
      <c r="C11" s="49" t="s">
        <v>183</v>
      </c>
      <c r="D11" s="81">
        <v>175</v>
      </c>
      <c r="E11" s="31">
        <f t="shared" ref="E11:E23" si="4">D11-F11</f>
        <v>58</v>
      </c>
      <c r="F11" s="31">
        <f t="shared" si="3"/>
        <v>117</v>
      </c>
      <c r="G11" s="31">
        <f t="shared" ref="G11:G23" si="5">F11-H11-I11</f>
        <v>0</v>
      </c>
      <c r="H11" s="86">
        <v>117</v>
      </c>
      <c r="I11" s="87"/>
      <c r="J11" s="88">
        <v>48</v>
      </c>
      <c r="K11" s="82">
        <v>69</v>
      </c>
      <c r="L11" s="84"/>
      <c r="M11" s="82"/>
      <c r="N11" s="88"/>
      <c r="O11" s="82"/>
      <c r="P11" s="84"/>
      <c r="Q11" s="82"/>
    </row>
    <row r="12" spans="1:17">
      <c r="A12" s="9" t="s">
        <v>164</v>
      </c>
      <c r="B12" s="9" t="s">
        <v>21</v>
      </c>
      <c r="C12" s="49" t="s">
        <v>160</v>
      </c>
      <c r="D12" s="81">
        <v>351</v>
      </c>
      <c r="E12" s="31">
        <f t="shared" si="4"/>
        <v>117</v>
      </c>
      <c r="F12" s="31">
        <f t="shared" si="3"/>
        <v>234</v>
      </c>
      <c r="G12" s="31">
        <f t="shared" si="5"/>
        <v>116</v>
      </c>
      <c r="H12" s="86">
        <v>118</v>
      </c>
      <c r="I12" s="87"/>
      <c r="J12" s="88">
        <v>96</v>
      </c>
      <c r="K12" s="82">
        <v>138</v>
      </c>
      <c r="L12" s="84"/>
      <c r="M12" s="82"/>
      <c r="N12" s="88"/>
      <c r="O12" s="82"/>
      <c r="P12" s="84"/>
      <c r="Q12" s="82"/>
    </row>
    <row r="13" spans="1:17">
      <c r="A13" s="9" t="s">
        <v>165</v>
      </c>
      <c r="B13" s="9" t="s">
        <v>18</v>
      </c>
      <c r="C13" s="49" t="s">
        <v>85</v>
      </c>
      <c r="D13" s="81">
        <v>175</v>
      </c>
      <c r="E13" s="31">
        <f t="shared" si="4"/>
        <v>58</v>
      </c>
      <c r="F13" s="31">
        <f t="shared" si="3"/>
        <v>117</v>
      </c>
      <c r="G13" s="31">
        <f t="shared" si="5"/>
        <v>117</v>
      </c>
      <c r="H13" s="86"/>
      <c r="I13" s="87"/>
      <c r="J13" s="88"/>
      <c r="K13" s="82">
        <v>117</v>
      </c>
      <c r="L13" s="84"/>
      <c r="M13" s="82"/>
      <c r="N13" s="88"/>
      <c r="O13" s="82"/>
      <c r="P13" s="84"/>
      <c r="Q13" s="82"/>
    </row>
    <row r="14" spans="1:17" ht="17.25" customHeight="1">
      <c r="A14" s="9" t="s">
        <v>166</v>
      </c>
      <c r="B14" s="9" t="s">
        <v>19</v>
      </c>
      <c r="C14" s="86" t="s">
        <v>180</v>
      </c>
      <c r="D14" s="81">
        <v>175</v>
      </c>
      <c r="E14" s="31">
        <f t="shared" si="4"/>
        <v>58</v>
      </c>
      <c r="F14" s="31">
        <f t="shared" si="3"/>
        <v>117</v>
      </c>
      <c r="G14" s="31">
        <f t="shared" si="5"/>
        <v>0</v>
      </c>
      <c r="H14" s="86">
        <v>117</v>
      </c>
      <c r="I14" s="87"/>
      <c r="J14" s="88">
        <v>48</v>
      </c>
      <c r="K14" s="82">
        <v>69</v>
      </c>
      <c r="L14" s="84"/>
      <c r="M14" s="82"/>
      <c r="N14" s="88"/>
      <c r="O14" s="82"/>
      <c r="P14" s="84"/>
      <c r="Q14" s="82"/>
    </row>
    <row r="15" spans="1:17">
      <c r="A15" s="9" t="s">
        <v>167</v>
      </c>
      <c r="B15" s="9" t="s">
        <v>20</v>
      </c>
      <c r="C15" s="86" t="s">
        <v>79</v>
      </c>
      <c r="D15" s="81">
        <v>105</v>
      </c>
      <c r="E15" s="31">
        <f t="shared" si="4"/>
        <v>35</v>
      </c>
      <c r="F15" s="31">
        <f t="shared" si="3"/>
        <v>70</v>
      </c>
      <c r="G15" s="31">
        <f t="shared" si="5"/>
        <v>50</v>
      </c>
      <c r="H15" s="86">
        <v>20</v>
      </c>
      <c r="I15" s="87"/>
      <c r="J15" s="88">
        <v>70</v>
      </c>
      <c r="K15" s="82"/>
      <c r="L15" s="84"/>
      <c r="M15" s="82"/>
      <c r="N15" s="88"/>
      <c r="O15" s="82"/>
      <c r="P15" s="84"/>
      <c r="Q15" s="82"/>
    </row>
    <row r="16" spans="1:17">
      <c r="A16" s="9" t="s">
        <v>169</v>
      </c>
      <c r="B16" s="9" t="s">
        <v>168</v>
      </c>
      <c r="C16" s="49" t="s">
        <v>85</v>
      </c>
      <c r="D16" s="81">
        <v>150</v>
      </c>
      <c r="E16" s="31">
        <f t="shared" si="4"/>
        <v>50</v>
      </c>
      <c r="F16" s="31">
        <f t="shared" si="3"/>
        <v>100</v>
      </c>
      <c r="G16" s="31">
        <f t="shared" si="5"/>
        <v>50</v>
      </c>
      <c r="H16" s="86">
        <v>50</v>
      </c>
      <c r="I16" s="87"/>
      <c r="J16" s="88"/>
      <c r="K16" s="82">
        <v>100</v>
      </c>
      <c r="L16" s="84"/>
      <c r="M16" s="82"/>
      <c r="N16" s="88"/>
      <c r="O16" s="82"/>
      <c r="P16" s="84"/>
      <c r="Q16" s="82"/>
    </row>
    <row r="17" spans="1:17">
      <c r="A17" s="9" t="s">
        <v>170</v>
      </c>
      <c r="B17" s="9" t="s">
        <v>84</v>
      </c>
      <c r="C17" s="49" t="s">
        <v>160</v>
      </c>
      <c r="D17" s="81">
        <v>182</v>
      </c>
      <c r="E17" s="31">
        <f t="shared" si="4"/>
        <v>61</v>
      </c>
      <c r="F17" s="31">
        <f t="shared" si="3"/>
        <v>121</v>
      </c>
      <c r="G17" s="31">
        <f t="shared" si="5"/>
        <v>96</v>
      </c>
      <c r="H17" s="86">
        <v>25</v>
      </c>
      <c r="I17" s="87"/>
      <c r="J17" s="88">
        <v>51</v>
      </c>
      <c r="K17" s="82">
        <v>70</v>
      </c>
      <c r="L17" s="84"/>
      <c r="M17" s="82"/>
      <c r="N17" s="88"/>
      <c r="O17" s="82"/>
      <c r="P17" s="84"/>
      <c r="Q17" s="82"/>
    </row>
    <row r="18" spans="1:17">
      <c r="A18" s="9" t="s">
        <v>172</v>
      </c>
      <c r="B18" s="9" t="s">
        <v>171</v>
      </c>
      <c r="C18" s="86" t="s">
        <v>79</v>
      </c>
      <c r="D18" s="81">
        <v>117</v>
      </c>
      <c r="E18" s="31">
        <f t="shared" si="4"/>
        <v>39</v>
      </c>
      <c r="F18" s="31">
        <f t="shared" si="3"/>
        <v>78</v>
      </c>
      <c r="G18" s="31">
        <f t="shared" si="5"/>
        <v>58</v>
      </c>
      <c r="H18" s="86">
        <v>20</v>
      </c>
      <c r="I18" s="87"/>
      <c r="J18" s="88"/>
      <c r="K18" s="82">
        <v>78</v>
      </c>
      <c r="L18" s="84"/>
      <c r="M18" s="82"/>
      <c r="N18" s="88"/>
      <c r="O18" s="82"/>
      <c r="P18" s="84"/>
      <c r="Q18" s="82"/>
    </row>
    <row r="19" spans="1:17">
      <c r="A19" s="9" t="s">
        <v>173</v>
      </c>
      <c r="B19" s="9" t="s">
        <v>190</v>
      </c>
      <c r="C19" s="49" t="s">
        <v>79</v>
      </c>
      <c r="D19" s="81">
        <v>162</v>
      </c>
      <c r="E19" s="31">
        <f t="shared" si="4"/>
        <v>54</v>
      </c>
      <c r="F19" s="31">
        <f t="shared" si="3"/>
        <v>108</v>
      </c>
      <c r="G19" s="31">
        <f t="shared" si="5"/>
        <v>108</v>
      </c>
      <c r="H19" s="86"/>
      <c r="I19" s="87"/>
      <c r="J19" s="88">
        <v>108</v>
      </c>
      <c r="K19" s="82"/>
      <c r="L19" s="84"/>
      <c r="M19" s="82"/>
      <c r="N19" s="88"/>
      <c r="O19" s="82"/>
      <c r="P19" s="84"/>
      <c r="Q19" s="82"/>
    </row>
    <row r="20" spans="1:17">
      <c r="A20" s="9" t="s">
        <v>174</v>
      </c>
      <c r="B20" s="9" t="s">
        <v>83</v>
      </c>
      <c r="C20" s="49" t="s">
        <v>79</v>
      </c>
      <c r="D20" s="81">
        <v>54</v>
      </c>
      <c r="E20" s="31">
        <f t="shared" si="4"/>
        <v>18</v>
      </c>
      <c r="F20" s="31">
        <f t="shared" si="3"/>
        <v>36</v>
      </c>
      <c r="G20" s="31">
        <f t="shared" si="5"/>
        <v>28</v>
      </c>
      <c r="H20" s="86">
        <v>8</v>
      </c>
      <c r="I20" s="87"/>
      <c r="J20" s="88"/>
      <c r="K20" s="82">
        <v>36</v>
      </c>
      <c r="L20" s="84"/>
      <c r="M20" s="82"/>
      <c r="N20" s="88"/>
      <c r="O20" s="82"/>
      <c r="P20" s="84"/>
      <c r="Q20" s="82"/>
    </row>
    <row r="21" spans="1:17">
      <c r="A21" s="9" t="s">
        <v>176</v>
      </c>
      <c r="B21" s="9" t="s">
        <v>175</v>
      </c>
      <c r="C21" s="86" t="s">
        <v>79</v>
      </c>
      <c r="D21" s="81">
        <v>54</v>
      </c>
      <c r="E21" s="31">
        <f t="shared" si="4"/>
        <v>18</v>
      </c>
      <c r="F21" s="31">
        <f t="shared" si="3"/>
        <v>36</v>
      </c>
      <c r="G21" s="31">
        <f t="shared" si="5"/>
        <v>28</v>
      </c>
      <c r="H21" s="86">
        <v>8</v>
      </c>
      <c r="I21" s="87"/>
      <c r="J21" s="88">
        <v>36</v>
      </c>
      <c r="K21" s="82"/>
      <c r="L21" s="84"/>
      <c r="M21" s="82"/>
      <c r="N21" s="88"/>
      <c r="O21" s="82"/>
      <c r="P21" s="84"/>
      <c r="Q21" s="82"/>
    </row>
    <row r="22" spans="1:17">
      <c r="A22" s="9" t="s">
        <v>187</v>
      </c>
      <c r="B22" s="9" t="s">
        <v>177</v>
      </c>
      <c r="C22" s="86" t="s">
        <v>79</v>
      </c>
      <c r="D22" s="81">
        <v>54</v>
      </c>
      <c r="E22" s="31">
        <f t="shared" si="4"/>
        <v>18</v>
      </c>
      <c r="F22" s="31">
        <f t="shared" si="3"/>
        <v>36</v>
      </c>
      <c r="G22" s="31">
        <f t="shared" si="5"/>
        <v>36</v>
      </c>
      <c r="H22" s="86"/>
      <c r="I22" s="87"/>
      <c r="J22" s="88"/>
      <c r="K22" s="82">
        <v>36</v>
      </c>
      <c r="L22" s="84"/>
      <c r="M22" s="82"/>
      <c r="N22" s="88"/>
      <c r="O22" s="82"/>
      <c r="P22" s="84"/>
      <c r="Q22" s="82"/>
    </row>
    <row r="23" spans="1:17">
      <c r="A23" s="9" t="s">
        <v>178</v>
      </c>
      <c r="B23" s="73" t="s">
        <v>189</v>
      </c>
      <c r="C23" s="49" t="s">
        <v>128</v>
      </c>
      <c r="D23" s="81">
        <v>59</v>
      </c>
      <c r="E23" s="31">
        <f t="shared" si="4"/>
        <v>20</v>
      </c>
      <c r="F23" s="31">
        <f t="shared" si="3"/>
        <v>39</v>
      </c>
      <c r="G23" s="31">
        <f t="shared" si="5"/>
        <v>39</v>
      </c>
      <c r="H23" s="86"/>
      <c r="I23" s="87"/>
      <c r="J23" s="88">
        <v>39</v>
      </c>
      <c r="K23" s="82"/>
      <c r="L23" s="84"/>
      <c r="M23" s="82"/>
      <c r="N23" s="88"/>
      <c r="O23" s="82"/>
      <c r="P23" s="84"/>
      <c r="Q23" s="82"/>
    </row>
    <row r="24" spans="1:17" ht="30.75" customHeight="1">
      <c r="A24" s="8" t="s">
        <v>22</v>
      </c>
      <c r="B24" s="8" t="s">
        <v>23</v>
      </c>
      <c r="C24" s="50" t="s">
        <v>151</v>
      </c>
      <c r="D24" s="32">
        <f>D25+D26+D27+D28+D29+D30+D31</f>
        <v>828</v>
      </c>
      <c r="E24" s="32">
        <f t="shared" ref="E24" si="6">E25+E26+E27+E28+E29+E30+E31</f>
        <v>276</v>
      </c>
      <c r="F24" s="32">
        <f>F25+F26+F27+F28+F29+F30+F31</f>
        <v>552</v>
      </c>
      <c r="G24" s="32">
        <f t="shared" ref="G24:Q24" si="7">G25+G26+G27+G28+G29+G30+G31</f>
        <v>188</v>
      </c>
      <c r="H24" s="32">
        <f t="shared" si="7"/>
        <v>364</v>
      </c>
      <c r="I24" s="32">
        <f t="shared" si="7"/>
        <v>0</v>
      </c>
      <c r="J24" s="32">
        <f t="shared" si="7"/>
        <v>0</v>
      </c>
      <c r="K24" s="32">
        <f t="shared" si="7"/>
        <v>0</v>
      </c>
      <c r="L24" s="32">
        <f t="shared" si="7"/>
        <v>176</v>
      </c>
      <c r="M24" s="32">
        <f t="shared" si="7"/>
        <v>104</v>
      </c>
      <c r="N24" s="32">
        <f t="shared" si="7"/>
        <v>64</v>
      </c>
      <c r="O24" s="32">
        <f t="shared" si="7"/>
        <v>56</v>
      </c>
      <c r="P24" s="32">
        <f t="shared" si="7"/>
        <v>48</v>
      </c>
      <c r="Q24" s="32">
        <f t="shared" si="7"/>
        <v>104</v>
      </c>
    </row>
    <row r="25" spans="1:17">
      <c r="A25" s="18" t="s">
        <v>24</v>
      </c>
      <c r="B25" s="9" t="s">
        <v>45</v>
      </c>
      <c r="C25" s="49" t="s">
        <v>80</v>
      </c>
      <c r="D25" s="80">
        <v>60</v>
      </c>
      <c r="E25" s="31">
        <f t="shared" ref="E25:E31" si="8">D25-F25</f>
        <v>12</v>
      </c>
      <c r="F25" s="80">
        <v>48</v>
      </c>
      <c r="G25" s="83">
        <f>F25-H25-I25</f>
        <v>48</v>
      </c>
      <c r="H25" s="80"/>
      <c r="I25" s="80"/>
      <c r="J25" s="80"/>
      <c r="K25" s="80"/>
      <c r="L25" s="80">
        <v>48</v>
      </c>
      <c r="M25" s="80"/>
      <c r="N25" s="80"/>
      <c r="O25" s="80"/>
      <c r="P25" s="80"/>
      <c r="Q25" s="80"/>
    </row>
    <row r="26" spans="1:17">
      <c r="A26" s="18" t="s">
        <v>25</v>
      </c>
      <c r="B26" s="9" t="s">
        <v>18</v>
      </c>
      <c r="C26" s="49" t="s">
        <v>80</v>
      </c>
      <c r="D26" s="80">
        <v>60</v>
      </c>
      <c r="E26" s="31">
        <f t="shared" si="8"/>
        <v>12</v>
      </c>
      <c r="F26" s="80">
        <v>48</v>
      </c>
      <c r="G26" s="83">
        <f t="shared" ref="G26:G65" si="9">F26-H26-I26</f>
        <v>48</v>
      </c>
      <c r="H26" s="80"/>
      <c r="I26" s="80"/>
      <c r="J26" s="80"/>
      <c r="K26" s="80"/>
      <c r="L26" s="80"/>
      <c r="M26" s="80">
        <v>48</v>
      </c>
      <c r="N26" s="80"/>
      <c r="O26" s="80"/>
      <c r="P26" s="80"/>
      <c r="Q26" s="80"/>
    </row>
    <row r="27" spans="1:17">
      <c r="A27" s="18" t="s">
        <v>26</v>
      </c>
      <c r="B27" s="9" t="s">
        <v>17</v>
      </c>
      <c r="C27" s="49" t="s">
        <v>142</v>
      </c>
      <c r="D27" s="80">
        <v>220</v>
      </c>
      <c r="E27" s="31">
        <f t="shared" si="8"/>
        <v>48</v>
      </c>
      <c r="F27" s="80">
        <v>172</v>
      </c>
      <c r="G27" s="83">
        <f t="shared" si="9"/>
        <v>0</v>
      </c>
      <c r="H27" s="80">
        <v>172</v>
      </c>
      <c r="I27" s="80"/>
      <c r="J27" s="80"/>
      <c r="K27" s="80"/>
      <c r="L27" s="80">
        <v>32</v>
      </c>
      <c r="M27" s="80">
        <v>28</v>
      </c>
      <c r="N27" s="80">
        <v>32</v>
      </c>
      <c r="O27" s="80">
        <v>28</v>
      </c>
      <c r="P27" s="80">
        <v>24</v>
      </c>
      <c r="Q27" s="80">
        <v>28</v>
      </c>
    </row>
    <row r="28" spans="1:17" ht="16.5" customHeight="1">
      <c r="A28" s="18" t="s">
        <v>27</v>
      </c>
      <c r="B28" s="9" t="s">
        <v>19</v>
      </c>
      <c r="C28" s="49" t="s">
        <v>127</v>
      </c>
      <c r="D28" s="80">
        <v>344</v>
      </c>
      <c r="E28" s="31">
        <f t="shared" si="8"/>
        <v>172</v>
      </c>
      <c r="F28" s="80">
        <v>172</v>
      </c>
      <c r="G28" s="83">
        <f t="shared" si="9"/>
        <v>0</v>
      </c>
      <c r="H28" s="80">
        <v>172</v>
      </c>
      <c r="I28" s="80"/>
      <c r="J28" s="80"/>
      <c r="K28" s="80"/>
      <c r="L28" s="80">
        <v>32</v>
      </c>
      <c r="M28" s="80">
        <v>28</v>
      </c>
      <c r="N28" s="80">
        <v>32</v>
      </c>
      <c r="O28" s="80">
        <v>28</v>
      </c>
      <c r="P28" s="80">
        <v>24</v>
      </c>
      <c r="Q28" s="80">
        <v>28</v>
      </c>
    </row>
    <row r="29" spans="1:17">
      <c r="A29" s="18" t="s">
        <v>73</v>
      </c>
      <c r="B29" s="73" t="s">
        <v>70</v>
      </c>
      <c r="C29" s="49" t="s">
        <v>82</v>
      </c>
      <c r="D29" s="80">
        <v>42</v>
      </c>
      <c r="E29" s="31">
        <f t="shared" si="8"/>
        <v>10</v>
      </c>
      <c r="F29" s="80">
        <v>32</v>
      </c>
      <c r="G29" s="83">
        <f t="shared" si="9"/>
        <v>22</v>
      </c>
      <c r="H29" s="80">
        <v>10</v>
      </c>
      <c r="I29" s="80"/>
      <c r="J29" s="80"/>
      <c r="K29" s="80"/>
      <c r="L29" s="80">
        <v>32</v>
      </c>
      <c r="M29" s="80"/>
      <c r="N29" s="80"/>
      <c r="O29" s="80"/>
      <c r="P29" s="80"/>
      <c r="Q29" s="80"/>
    </row>
    <row r="30" spans="1:17">
      <c r="A30" s="18" t="s">
        <v>74</v>
      </c>
      <c r="B30" s="73" t="s">
        <v>71</v>
      </c>
      <c r="C30" s="49" t="s">
        <v>80</v>
      </c>
      <c r="D30" s="80">
        <v>42</v>
      </c>
      <c r="E30" s="31">
        <f t="shared" si="8"/>
        <v>10</v>
      </c>
      <c r="F30" s="80">
        <v>32</v>
      </c>
      <c r="G30" s="83">
        <f t="shared" si="9"/>
        <v>32</v>
      </c>
      <c r="H30" s="80"/>
      <c r="I30" s="80"/>
      <c r="J30" s="80"/>
      <c r="K30" s="80"/>
      <c r="L30" s="80">
        <v>32</v>
      </c>
      <c r="M30" s="80"/>
      <c r="N30" s="80"/>
      <c r="O30" s="80"/>
      <c r="P30" s="80"/>
      <c r="Q30" s="80"/>
    </row>
    <row r="31" spans="1:17">
      <c r="A31" s="18" t="s">
        <v>75</v>
      </c>
      <c r="B31" s="73" t="s">
        <v>72</v>
      </c>
      <c r="C31" s="49" t="s">
        <v>128</v>
      </c>
      <c r="D31" s="80">
        <v>60</v>
      </c>
      <c r="E31" s="31">
        <f t="shared" si="8"/>
        <v>12</v>
      </c>
      <c r="F31" s="80">
        <v>48</v>
      </c>
      <c r="G31" s="83">
        <f t="shared" si="9"/>
        <v>38</v>
      </c>
      <c r="H31" s="80">
        <v>10</v>
      </c>
      <c r="I31" s="80"/>
      <c r="J31" s="80"/>
      <c r="K31" s="80"/>
      <c r="L31" s="80"/>
      <c r="M31" s="80"/>
      <c r="N31" s="80"/>
      <c r="O31" s="80"/>
      <c r="P31" s="80"/>
      <c r="Q31" s="80">
        <v>48</v>
      </c>
    </row>
    <row r="32" spans="1:17" ht="29.25" customHeight="1">
      <c r="A32" s="8" t="s">
        <v>28</v>
      </c>
      <c r="B32" s="8" t="s">
        <v>29</v>
      </c>
      <c r="C32" s="50" t="s">
        <v>129</v>
      </c>
      <c r="D32" s="3">
        <f t="shared" ref="D32:E32" si="10">D33+D34+D35</f>
        <v>237</v>
      </c>
      <c r="E32" s="3">
        <f t="shared" si="10"/>
        <v>79</v>
      </c>
      <c r="F32" s="3">
        <f>F33+F34+F35</f>
        <v>158</v>
      </c>
      <c r="G32" s="3">
        <f t="shared" ref="G32:Q32" si="11">G33+G34+G35</f>
        <v>78</v>
      </c>
      <c r="H32" s="3">
        <f t="shared" si="11"/>
        <v>80</v>
      </c>
      <c r="I32" s="3">
        <f t="shared" si="11"/>
        <v>0</v>
      </c>
      <c r="J32" s="3">
        <f t="shared" si="11"/>
        <v>0</v>
      </c>
      <c r="K32" s="3">
        <f t="shared" si="11"/>
        <v>0</v>
      </c>
      <c r="L32" s="3">
        <f t="shared" si="11"/>
        <v>158</v>
      </c>
      <c r="M32" s="3">
        <f t="shared" si="11"/>
        <v>0</v>
      </c>
      <c r="N32" s="3">
        <f t="shared" si="11"/>
        <v>0</v>
      </c>
      <c r="O32" s="3">
        <f t="shared" si="11"/>
        <v>0</v>
      </c>
      <c r="P32" s="3">
        <f t="shared" si="11"/>
        <v>0</v>
      </c>
      <c r="Q32" s="3">
        <f t="shared" si="11"/>
        <v>0</v>
      </c>
    </row>
    <row r="33" spans="1:17">
      <c r="A33" s="18" t="s">
        <v>30</v>
      </c>
      <c r="B33" s="9" t="s">
        <v>21</v>
      </c>
      <c r="C33" s="49" t="s">
        <v>78</v>
      </c>
      <c r="D33" s="80">
        <v>99</v>
      </c>
      <c r="E33" s="80">
        <f>D33-F33</f>
        <v>33</v>
      </c>
      <c r="F33" s="80">
        <v>66</v>
      </c>
      <c r="G33" s="83">
        <f t="shared" si="9"/>
        <v>16</v>
      </c>
      <c r="H33" s="80">
        <v>50</v>
      </c>
      <c r="I33" s="80"/>
      <c r="J33" s="80"/>
      <c r="K33" s="80"/>
      <c r="L33" s="80">
        <v>66</v>
      </c>
      <c r="M33" s="80"/>
      <c r="N33" s="80"/>
      <c r="O33" s="80"/>
      <c r="P33" s="80"/>
      <c r="Q33" s="80"/>
    </row>
    <row r="34" spans="1:17" ht="17.25" customHeight="1">
      <c r="A34" s="18" t="s">
        <v>31</v>
      </c>
      <c r="B34" s="59" t="s">
        <v>95</v>
      </c>
      <c r="C34" s="49" t="s">
        <v>80</v>
      </c>
      <c r="D34" s="80">
        <f t="shared" ref="D34:D35" si="12">F34*1.5</f>
        <v>48</v>
      </c>
      <c r="E34" s="33">
        <f>D34-F34</f>
        <v>16</v>
      </c>
      <c r="F34" s="2">
        <v>32</v>
      </c>
      <c r="G34" s="83">
        <f t="shared" si="9"/>
        <v>32</v>
      </c>
      <c r="H34" s="2"/>
      <c r="I34" s="2"/>
      <c r="J34" s="2"/>
      <c r="K34" s="2"/>
      <c r="L34" s="2">
        <v>32</v>
      </c>
      <c r="M34" s="2"/>
      <c r="N34" s="2"/>
      <c r="O34" s="2"/>
      <c r="P34" s="2"/>
      <c r="Q34" s="2"/>
    </row>
    <row r="35" spans="1:17" ht="17.25" customHeight="1">
      <c r="A35" s="18" t="s">
        <v>116</v>
      </c>
      <c r="B35" s="69" t="s">
        <v>117</v>
      </c>
      <c r="C35" s="49" t="s">
        <v>78</v>
      </c>
      <c r="D35" s="80">
        <f t="shared" si="12"/>
        <v>90</v>
      </c>
      <c r="E35" s="33">
        <f>D35-F35</f>
        <v>30</v>
      </c>
      <c r="F35" s="2">
        <v>60</v>
      </c>
      <c r="G35" s="83">
        <f t="shared" si="9"/>
        <v>30</v>
      </c>
      <c r="H35" s="2">
        <v>30</v>
      </c>
      <c r="I35" s="2"/>
      <c r="J35" s="2"/>
      <c r="K35" s="2"/>
      <c r="L35" s="2">
        <v>60</v>
      </c>
      <c r="M35" s="2"/>
      <c r="N35" s="2"/>
      <c r="O35" s="2"/>
      <c r="P35" s="2"/>
      <c r="Q35" s="2"/>
    </row>
    <row r="36" spans="1:17" ht="23.25" customHeight="1">
      <c r="A36" s="11" t="s">
        <v>32</v>
      </c>
      <c r="B36" s="11" t="s">
        <v>33</v>
      </c>
      <c r="C36" s="52" t="s">
        <v>143</v>
      </c>
      <c r="D36" s="4">
        <f t="shared" ref="D36:Q36" si="13">D37+D49</f>
        <v>3579</v>
      </c>
      <c r="E36" s="4">
        <f t="shared" si="13"/>
        <v>1193</v>
      </c>
      <c r="F36" s="4">
        <f t="shared" si="13"/>
        <v>2386</v>
      </c>
      <c r="G36" s="4">
        <f t="shared" si="13"/>
        <v>1468</v>
      </c>
      <c r="H36" s="4">
        <f t="shared" si="13"/>
        <v>818</v>
      </c>
      <c r="I36" s="4">
        <f t="shared" si="13"/>
        <v>100</v>
      </c>
      <c r="J36" s="4">
        <f t="shared" si="13"/>
        <v>0</v>
      </c>
      <c r="K36" s="4">
        <f t="shared" si="13"/>
        <v>0</v>
      </c>
      <c r="L36" s="4">
        <f t="shared" si="13"/>
        <v>242</v>
      </c>
      <c r="M36" s="4">
        <f t="shared" si="13"/>
        <v>400</v>
      </c>
      <c r="N36" s="4">
        <f t="shared" si="13"/>
        <v>512</v>
      </c>
      <c r="O36" s="4">
        <f t="shared" si="13"/>
        <v>448</v>
      </c>
      <c r="P36" s="4">
        <f t="shared" si="13"/>
        <v>384</v>
      </c>
      <c r="Q36" s="4">
        <f t="shared" si="13"/>
        <v>400</v>
      </c>
    </row>
    <row r="37" spans="1:17" ht="18.75" customHeight="1">
      <c r="A37" s="12" t="s">
        <v>34</v>
      </c>
      <c r="B37" s="12" t="s">
        <v>35</v>
      </c>
      <c r="C37" s="53" t="s">
        <v>144</v>
      </c>
      <c r="D37" s="7">
        <f t="shared" ref="D37:Q37" si="14">D38+D39+D40+D41+D42+D43+D44+D45+D46+D47+D48</f>
        <v>1602</v>
      </c>
      <c r="E37" s="7">
        <f t="shared" si="14"/>
        <v>534</v>
      </c>
      <c r="F37" s="7">
        <f t="shared" si="14"/>
        <v>1068</v>
      </c>
      <c r="G37" s="7">
        <f t="shared" si="14"/>
        <v>720</v>
      </c>
      <c r="H37" s="7">
        <f t="shared" si="14"/>
        <v>348</v>
      </c>
      <c r="I37" s="7">
        <f t="shared" si="14"/>
        <v>0</v>
      </c>
      <c r="J37" s="7">
        <f t="shared" si="14"/>
        <v>0</v>
      </c>
      <c r="K37" s="7">
        <f t="shared" si="14"/>
        <v>0</v>
      </c>
      <c r="L37" s="7">
        <f t="shared" si="14"/>
        <v>242</v>
      </c>
      <c r="M37" s="7">
        <f t="shared" si="14"/>
        <v>282</v>
      </c>
      <c r="N37" s="7">
        <f t="shared" si="14"/>
        <v>68</v>
      </c>
      <c r="O37" s="7">
        <f t="shared" si="14"/>
        <v>154</v>
      </c>
      <c r="P37" s="7">
        <f t="shared" si="14"/>
        <v>126</v>
      </c>
      <c r="Q37" s="7">
        <f t="shared" si="14"/>
        <v>196</v>
      </c>
    </row>
    <row r="38" spans="1:17">
      <c r="A38" s="19" t="s">
        <v>36</v>
      </c>
      <c r="B38" s="10" t="s">
        <v>89</v>
      </c>
      <c r="C38" s="49" t="s">
        <v>79</v>
      </c>
      <c r="D38" s="2">
        <f>F38*1.5</f>
        <v>114</v>
      </c>
      <c r="E38" s="2">
        <f t="shared" ref="E38:E48" si="15">D38-F38</f>
        <v>38</v>
      </c>
      <c r="F38" s="2">
        <v>76</v>
      </c>
      <c r="G38" s="83">
        <f t="shared" si="9"/>
        <v>6</v>
      </c>
      <c r="H38" s="2">
        <v>70</v>
      </c>
      <c r="I38" s="2"/>
      <c r="J38" s="2"/>
      <c r="K38" s="2"/>
      <c r="L38" s="2">
        <v>76</v>
      </c>
      <c r="M38" s="2"/>
      <c r="N38" s="2"/>
      <c r="O38" s="2"/>
      <c r="P38" s="2"/>
      <c r="Q38" s="2"/>
    </row>
    <row r="39" spans="1:17">
      <c r="A39" s="19" t="s">
        <v>37</v>
      </c>
      <c r="B39" s="10" t="s">
        <v>96</v>
      </c>
      <c r="C39" s="49" t="s">
        <v>86</v>
      </c>
      <c r="D39" s="2">
        <f t="shared" ref="D39:D48" si="16">F39*1.5</f>
        <v>390</v>
      </c>
      <c r="E39" s="2">
        <f t="shared" si="15"/>
        <v>130</v>
      </c>
      <c r="F39" s="2">
        <v>260</v>
      </c>
      <c r="G39" s="83">
        <f t="shared" si="9"/>
        <v>186</v>
      </c>
      <c r="H39" s="2">
        <v>74</v>
      </c>
      <c r="I39" s="2"/>
      <c r="J39" s="2"/>
      <c r="K39" s="2"/>
      <c r="L39" s="2">
        <v>118</v>
      </c>
      <c r="M39" s="2">
        <v>142</v>
      </c>
      <c r="N39" s="2"/>
      <c r="O39" s="2"/>
      <c r="P39" s="2"/>
      <c r="Q39" s="2"/>
    </row>
    <row r="40" spans="1:17">
      <c r="A40" s="19" t="s">
        <v>38</v>
      </c>
      <c r="B40" s="10" t="s">
        <v>97</v>
      </c>
      <c r="C40" s="49" t="s">
        <v>80</v>
      </c>
      <c r="D40" s="2">
        <f t="shared" si="16"/>
        <v>57</v>
      </c>
      <c r="E40" s="2">
        <f>D40-F40</f>
        <v>19</v>
      </c>
      <c r="F40" s="2">
        <v>38</v>
      </c>
      <c r="G40" s="83">
        <f t="shared" si="9"/>
        <v>26</v>
      </c>
      <c r="H40" s="2">
        <v>12</v>
      </c>
      <c r="I40" s="2"/>
      <c r="J40" s="2"/>
      <c r="K40" s="2"/>
      <c r="L40" s="2"/>
      <c r="M40" s="2"/>
      <c r="N40" s="2"/>
      <c r="O40" s="2"/>
      <c r="P40" s="2">
        <v>38</v>
      </c>
      <c r="Q40" s="2"/>
    </row>
    <row r="41" spans="1:17" ht="15.75" customHeight="1">
      <c r="A41" s="19" t="s">
        <v>39</v>
      </c>
      <c r="B41" s="10" t="s">
        <v>90</v>
      </c>
      <c r="C41" s="49" t="s">
        <v>188</v>
      </c>
      <c r="D41" s="2">
        <f t="shared" si="16"/>
        <v>186</v>
      </c>
      <c r="E41" s="2">
        <f t="shared" si="15"/>
        <v>62</v>
      </c>
      <c r="F41" s="2">
        <v>124</v>
      </c>
      <c r="G41" s="83">
        <f t="shared" si="9"/>
        <v>102</v>
      </c>
      <c r="H41" s="2">
        <v>22</v>
      </c>
      <c r="I41" s="2"/>
      <c r="J41" s="2"/>
      <c r="K41" s="2"/>
      <c r="L41" s="2">
        <v>48</v>
      </c>
      <c r="M41" s="2">
        <v>76</v>
      </c>
      <c r="N41" s="2"/>
      <c r="O41" s="2"/>
      <c r="P41" s="2"/>
      <c r="Q41" s="2"/>
    </row>
    <row r="42" spans="1:17">
      <c r="A42" s="19" t="s">
        <v>40</v>
      </c>
      <c r="B42" s="13" t="s">
        <v>98</v>
      </c>
      <c r="C42" s="49" t="s">
        <v>79</v>
      </c>
      <c r="D42" s="2">
        <f t="shared" si="16"/>
        <v>96</v>
      </c>
      <c r="E42" s="2">
        <f>D42-F42</f>
        <v>32</v>
      </c>
      <c r="F42" s="2">
        <v>64</v>
      </c>
      <c r="G42" s="83">
        <f t="shared" si="9"/>
        <v>50</v>
      </c>
      <c r="H42" s="2">
        <v>14</v>
      </c>
      <c r="I42" s="2"/>
      <c r="J42" s="2"/>
      <c r="K42" s="2"/>
      <c r="L42" s="2"/>
      <c r="M42" s="2">
        <v>64</v>
      </c>
      <c r="N42" s="2"/>
      <c r="O42" s="2"/>
      <c r="P42" s="2"/>
      <c r="Q42" s="2"/>
    </row>
    <row r="43" spans="1:17" ht="30" customHeight="1">
      <c r="A43" s="19" t="s">
        <v>41</v>
      </c>
      <c r="B43" s="13" t="s">
        <v>91</v>
      </c>
      <c r="C43" s="51" t="s">
        <v>86</v>
      </c>
      <c r="D43" s="2">
        <f>F43*1.5</f>
        <v>300</v>
      </c>
      <c r="E43" s="2">
        <f>D43-F43</f>
        <v>100</v>
      </c>
      <c r="F43" s="2">
        <v>200</v>
      </c>
      <c r="G43" s="83">
        <f t="shared" si="9"/>
        <v>130</v>
      </c>
      <c r="H43" s="2">
        <v>70</v>
      </c>
      <c r="I43" s="2"/>
      <c r="J43" s="2"/>
      <c r="K43" s="2"/>
      <c r="L43" s="2"/>
      <c r="M43" s="2"/>
      <c r="N43" s="2"/>
      <c r="O43" s="2">
        <v>112</v>
      </c>
      <c r="P43" s="2">
        <v>88</v>
      </c>
      <c r="Q43" s="2"/>
    </row>
    <row r="44" spans="1:17" ht="18" customHeight="1">
      <c r="A44" s="19" t="s">
        <v>42</v>
      </c>
      <c r="B44" s="13" t="s">
        <v>99</v>
      </c>
      <c r="C44" s="51" t="s">
        <v>128</v>
      </c>
      <c r="D44" s="2">
        <f t="shared" si="16"/>
        <v>63</v>
      </c>
      <c r="E44" s="2">
        <f t="shared" si="15"/>
        <v>21</v>
      </c>
      <c r="F44" s="2">
        <v>42</v>
      </c>
      <c r="G44" s="83">
        <f t="shared" si="9"/>
        <v>32</v>
      </c>
      <c r="H44" s="2">
        <v>10</v>
      </c>
      <c r="I44" s="2"/>
      <c r="J44" s="2"/>
      <c r="K44" s="2"/>
      <c r="L44" s="2"/>
      <c r="M44" s="2"/>
      <c r="N44" s="2"/>
      <c r="O44" s="2">
        <v>42</v>
      </c>
      <c r="P44" s="2"/>
      <c r="Q44" s="2"/>
    </row>
    <row r="45" spans="1:17" ht="30" customHeight="1">
      <c r="A45" s="19" t="s">
        <v>43</v>
      </c>
      <c r="B45" s="13" t="s">
        <v>100</v>
      </c>
      <c r="C45" s="51" t="s">
        <v>80</v>
      </c>
      <c r="D45" s="2">
        <f>F45*1.5</f>
        <v>66</v>
      </c>
      <c r="E45" s="2">
        <f>D45-F45</f>
        <v>22</v>
      </c>
      <c r="F45" s="2">
        <v>44</v>
      </c>
      <c r="G45" s="83">
        <f t="shared" si="9"/>
        <v>34</v>
      </c>
      <c r="H45" s="2">
        <v>10</v>
      </c>
      <c r="I45" s="2"/>
      <c r="J45" s="2"/>
      <c r="K45" s="2"/>
      <c r="L45" s="2"/>
      <c r="M45" s="2"/>
      <c r="N45" s="2"/>
      <c r="O45" s="2"/>
      <c r="P45" s="2"/>
      <c r="Q45" s="2">
        <v>44</v>
      </c>
    </row>
    <row r="46" spans="1:17" ht="17.25" customHeight="1">
      <c r="A46" s="19" t="s">
        <v>102</v>
      </c>
      <c r="B46" s="13" t="s">
        <v>101</v>
      </c>
      <c r="C46" s="51" t="s">
        <v>79</v>
      </c>
      <c r="D46" s="2">
        <f t="shared" si="16"/>
        <v>90</v>
      </c>
      <c r="E46" s="2">
        <f t="shared" si="15"/>
        <v>30</v>
      </c>
      <c r="F46" s="2">
        <v>60</v>
      </c>
      <c r="G46" s="83">
        <f t="shared" si="9"/>
        <v>42</v>
      </c>
      <c r="H46" s="2">
        <v>18</v>
      </c>
      <c r="I46" s="2"/>
      <c r="J46" s="2"/>
      <c r="K46" s="2"/>
      <c r="L46" s="2"/>
      <c r="M46" s="2"/>
      <c r="N46" s="2"/>
      <c r="O46" s="2"/>
      <c r="P46" s="2"/>
      <c r="Q46" s="2">
        <v>60</v>
      </c>
    </row>
    <row r="47" spans="1:17" ht="15" customHeight="1">
      <c r="A47" s="19" t="s">
        <v>103</v>
      </c>
      <c r="B47" s="13" t="s">
        <v>46</v>
      </c>
      <c r="C47" s="51" t="s">
        <v>79</v>
      </c>
      <c r="D47" s="2">
        <f t="shared" si="16"/>
        <v>102</v>
      </c>
      <c r="E47" s="2">
        <f t="shared" si="15"/>
        <v>34</v>
      </c>
      <c r="F47" s="2">
        <v>68</v>
      </c>
      <c r="G47" s="83">
        <f t="shared" si="9"/>
        <v>48</v>
      </c>
      <c r="H47" s="2">
        <v>20</v>
      </c>
      <c r="I47" s="2"/>
      <c r="J47" s="2"/>
      <c r="K47" s="2"/>
      <c r="L47" s="2"/>
      <c r="M47" s="2"/>
      <c r="N47" s="2">
        <v>68</v>
      </c>
      <c r="O47" s="2"/>
      <c r="P47" s="2"/>
      <c r="Q47" s="2"/>
    </row>
    <row r="48" spans="1:17" ht="27.75" customHeight="1">
      <c r="A48" s="19" t="s">
        <v>130</v>
      </c>
      <c r="B48" s="13" t="s">
        <v>131</v>
      </c>
      <c r="C48" s="51" t="s">
        <v>79</v>
      </c>
      <c r="D48" s="2">
        <f t="shared" si="16"/>
        <v>138</v>
      </c>
      <c r="E48" s="2">
        <f t="shared" si="15"/>
        <v>46</v>
      </c>
      <c r="F48" s="2">
        <v>92</v>
      </c>
      <c r="G48" s="83">
        <f t="shared" si="9"/>
        <v>64</v>
      </c>
      <c r="H48" s="2">
        <v>28</v>
      </c>
      <c r="I48" s="2"/>
      <c r="J48" s="2"/>
      <c r="K48" s="2"/>
      <c r="L48" s="2"/>
      <c r="M48" s="2"/>
      <c r="N48" s="2"/>
      <c r="O48" s="2"/>
      <c r="P48" s="2"/>
      <c r="Q48" s="2">
        <v>92</v>
      </c>
    </row>
    <row r="49" spans="1:17" ht="18.75" customHeight="1">
      <c r="A49" s="20" t="s">
        <v>48</v>
      </c>
      <c r="B49" s="14" t="s">
        <v>47</v>
      </c>
      <c r="C49" s="53" t="s">
        <v>145</v>
      </c>
      <c r="D49" s="7">
        <f t="shared" ref="D49:Q49" si="17">D50+D57+D60+D63</f>
        <v>1977</v>
      </c>
      <c r="E49" s="7">
        <f t="shared" si="17"/>
        <v>659</v>
      </c>
      <c r="F49" s="7">
        <f t="shared" si="17"/>
        <v>1318</v>
      </c>
      <c r="G49" s="7">
        <f t="shared" si="17"/>
        <v>748</v>
      </c>
      <c r="H49" s="7">
        <f t="shared" si="17"/>
        <v>470</v>
      </c>
      <c r="I49" s="7">
        <f t="shared" si="17"/>
        <v>100</v>
      </c>
      <c r="J49" s="7">
        <f t="shared" si="17"/>
        <v>0</v>
      </c>
      <c r="K49" s="7">
        <f t="shared" si="17"/>
        <v>0</v>
      </c>
      <c r="L49" s="7">
        <f t="shared" si="17"/>
        <v>0</v>
      </c>
      <c r="M49" s="7">
        <f t="shared" si="17"/>
        <v>118</v>
      </c>
      <c r="N49" s="7">
        <f t="shared" si="17"/>
        <v>444</v>
      </c>
      <c r="O49" s="7">
        <f t="shared" si="17"/>
        <v>294</v>
      </c>
      <c r="P49" s="7">
        <f t="shared" si="17"/>
        <v>258</v>
      </c>
      <c r="Q49" s="7">
        <f t="shared" si="17"/>
        <v>204</v>
      </c>
    </row>
    <row r="50" spans="1:17" ht="42.75" customHeight="1">
      <c r="A50" s="47" t="s">
        <v>44</v>
      </c>
      <c r="B50" s="37" t="s">
        <v>104</v>
      </c>
      <c r="C50" s="54" t="s">
        <v>146</v>
      </c>
      <c r="D50" s="48">
        <f t="shared" ref="D50:E50" si="18">D51+D52+D53+D54</f>
        <v>1410</v>
      </c>
      <c r="E50" s="48">
        <f t="shared" si="18"/>
        <v>470</v>
      </c>
      <c r="F50" s="48">
        <f>F51+F52+F53+F54</f>
        <v>940</v>
      </c>
      <c r="G50" s="48">
        <f t="shared" ref="G50:Q50" si="19">G51+G52+G53+G54</f>
        <v>500</v>
      </c>
      <c r="H50" s="48">
        <f t="shared" si="19"/>
        <v>360</v>
      </c>
      <c r="I50" s="48">
        <f t="shared" si="19"/>
        <v>80</v>
      </c>
      <c r="J50" s="48">
        <f t="shared" si="19"/>
        <v>0</v>
      </c>
      <c r="K50" s="48">
        <f t="shared" si="19"/>
        <v>0</v>
      </c>
      <c r="L50" s="48">
        <f t="shared" si="19"/>
        <v>0</v>
      </c>
      <c r="M50" s="48">
        <f t="shared" si="19"/>
        <v>40</v>
      </c>
      <c r="N50" s="48">
        <f t="shared" si="19"/>
        <v>444</v>
      </c>
      <c r="O50" s="48">
        <f t="shared" si="19"/>
        <v>196</v>
      </c>
      <c r="P50" s="48">
        <f t="shared" si="19"/>
        <v>144</v>
      </c>
      <c r="Q50" s="48">
        <f t="shared" si="19"/>
        <v>116</v>
      </c>
    </row>
    <row r="51" spans="1:17">
      <c r="A51" s="19" t="s">
        <v>51</v>
      </c>
      <c r="B51" s="13" t="s">
        <v>105</v>
      </c>
      <c r="C51" s="49" t="s">
        <v>78</v>
      </c>
      <c r="D51" s="2">
        <f>F51*1.5</f>
        <v>240</v>
      </c>
      <c r="E51" s="2">
        <f>D51-F51</f>
        <v>80</v>
      </c>
      <c r="F51" s="2">
        <v>160</v>
      </c>
      <c r="G51" s="83">
        <f t="shared" si="9"/>
        <v>120</v>
      </c>
      <c r="H51" s="2">
        <v>40</v>
      </c>
      <c r="I51" s="2"/>
      <c r="J51" s="2"/>
      <c r="K51" s="2"/>
      <c r="L51" s="2"/>
      <c r="M51" s="2"/>
      <c r="N51" s="2">
        <v>160</v>
      </c>
      <c r="O51" s="65"/>
      <c r="P51" s="2"/>
      <c r="Q51" s="2"/>
    </row>
    <row r="52" spans="1:17" ht="45">
      <c r="A52" s="19" t="s">
        <v>92</v>
      </c>
      <c r="B52" s="13" t="s">
        <v>106</v>
      </c>
      <c r="C52" s="49" t="s">
        <v>147</v>
      </c>
      <c r="D52" s="2">
        <f>F52*1.5</f>
        <v>240</v>
      </c>
      <c r="E52" s="2">
        <f>D52-F52</f>
        <v>80</v>
      </c>
      <c r="F52" s="2">
        <v>160</v>
      </c>
      <c r="G52" s="83">
        <f t="shared" si="9"/>
        <v>80</v>
      </c>
      <c r="H52" s="2">
        <v>40</v>
      </c>
      <c r="I52" s="2">
        <v>40</v>
      </c>
      <c r="J52" s="2"/>
      <c r="K52" s="2"/>
      <c r="L52" s="2"/>
      <c r="M52" s="2"/>
      <c r="N52" s="2">
        <v>92</v>
      </c>
      <c r="O52" s="2">
        <v>68</v>
      </c>
      <c r="P52" s="2"/>
      <c r="Q52" s="2"/>
    </row>
    <row r="53" spans="1:17" ht="30">
      <c r="A53" s="19" t="s">
        <v>107</v>
      </c>
      <c r="B53" s="13" t="s">
        <v>108</v>
      </c>
      <c r="C53" s="49" t="s">
        <v>78</v>
      </c>
      <c r="D53" s="2">
        <f t="shared" ref="D53:D54" si="20">F53*1.5</f>
        <v>150</v>
      </c>
      <c r="E53" s="2">
        <f t="shared" ref="E53:E54" si="21">D53-F53</f>
        <v>50</v>
      </c>
      <c r="F53" s="2">
        <v>100</v>
      </c>
      <c r="G53" s="83">
        <f t="shared" si="9"/>
        <v>70</v>
      </c>
      <c r="H53" s="2">
        <v>30</v>
      </c>
      <c r="I53" s="2"/>
      <c r="J53" s="2"/>
      <c r="K53" s="2"/>
      <c r="L53" s="2"/>
      <c r="M53" s="2"/>
      <c r="N53" s="2">
        <v>100</v>
      </c>
      <c r="O53" s="2"/>
      <c r="P53" s="2"/>
      <c r="Q53" s="2"/>
    </row>
    <row r="54" spans="1:17" ht="45">
      <c r="A54" s="19" t="s">
        <v>109</v>
      </c>
      <c r="B54" s="13" t="s">
        <v>110</v>
      </c>
      <c r="C54" s="49" t="s">
        <v>148</v>
      </c>
      <c r="D54" s="2">
        <f t="shared" si="20"/>
        <v>780</v>
      </c>
      <c r="E54" s="2">
        <f t="shared" si="21"/>
        <v>260</v>
      </c>
      <c r="F54" s="2">
        <v>520</v>
      </c>
      <c r="G54" s="83">
        <f t="shared" si="9"/>
        <v>230</v>
      </c>
      <c r="H54" s="2">
        <v>250</v>
      </c>
      <c r="I54" s="2">
        <v>40</v>
      </c>
      <c r="J54" s="2"/>
      <c r="K54" s="2"/>
      <c r="L54" s="2"/>
      <c r="M54" s="2">
        <v>40</v>
      </c>
      <c r="N54" s="2">
        <v>92</v>
      </c>
      <c r="O54" s="2">
        <v>128</v>
      </c>
      <c r="P54" s="2">
        <v>144</v>
      </c>
      <c r="Q54" s="2">
        <v>116</v>
      </c>
    </row>
    <row r="55" spans="1:17">
      <c r="A55" s="34" t="s">
        <v>57</v>
      </c>
      <c r="B55" s="42" t="s">
        <v>0</v>
      </c>
      <c r="C55" s="55" t="s">
        <v>79</v>
      </c>
      <c r="D55" s="35"/>
      <c r="E55" s="35">
        <v>0</v>
      </c>
      <c r="F55" s="43">
        <v>180</v>
      </c>
      <c r="G55" s="83">
        <f t="shared" si="9"/>
        <v>180</v>
      </c>
      <c r="H55" s="35"/>
      <c r="I55" s="35"/>
      <c r="J55" s="35"/>
      <c r="K55" s="35"/>
      <c r="L55" s="35"/>
      <c r="M55" s="35">
        <v>180</v>
      </c>
      <c r="N55" s="35"/>
      <c r="O55" s="35"/>
      <c r="P55" s="35"/>
      <c r="Q55" s="35"/>
    </row>
    <row r="56" spans="1:17" ht="30">
      <c r="A56" s="34" t="s">
        <v>158</v>
      </c>
      <c r="B56" s="44" t="s">
        <v>54</v>
      </c>
      <c r="C56" s="55" t="s">
        <v>122</v>
      </c>
      <c r="D56" s="35"/>
      <c r="E56" s="35">
        <v>0</v>
      </c>
      <c r="F56" s="43">
        <v>324</v>
      </c>
      <c r="G56" s="83">
        <f t="shared" si="9"/>
        <v>324</v>
      </c>
      <c r="H56" s="35"/>
      <c r="I56" s="35"/>
      <c r="J56" s="35"/>
      <c r="K56" s="35"/>
      <c r="L56" s="35"/>
      <c r="M56" s="35"/>
      <c r="N56" s="35"/>
      <c r="O56" s="35">
        <v>252</v>
      </c>
      <c r="P56" s="35">
        <v>72</v>
      </c>
      <c r="Q56" s="35"/>
    </row>
    <row r="57" spans="1:17" ht="33.75" customHeight="1">
      <c r="A57" s="47" t="s">
        <v>49</v>
      </c>
      <c r="B57" s="37" t="s">
        <v>111</v>
      </c>
      <c r="C57" s="54" t="s">
        <v>149</v>
      </c>
      <c r="D57" s="48">
        <f>D58</f>
        <v>210</v>
      </c>
      <c r="E57" s="48">
        <f>E58</f>
        <v>70</v>
      </c>
      <c r="F57" s="48">
        <f>F58</f>
        <v>140</v>
      </c>
      <c r="G57" s="48">
        <f t="shared" ref="G57:Q57" si="22">G58</f>
        <v>90</v>
      </c>
      <c r="H57" s="48">
        <f t="shared" si="22"/>
        <v>50</v>
      </c>
      <c r="I57" s="48">
        <f t="shared" si="22"/>
        <v>0</v>
      </c>
      <c r="J57" s="48">
        <f t="shared" si="22"/>
        <v>0</v>
      </c>
      <c r="K57" s="48">
        <f t="shared" si="22"/>
        <v>0</v>
      </c>
      <c r="L57" s="48">
        <f t="shared" si="22"/>
        <v>0</v>
      </c>
      <c r="M57" s="48">
        <f t="shared" si="22"/>
        <v>0</v>
      </c>
      <c r="N57" s="48">
        <f t="shared" si="22"/>
        <v>0</v>
      </c>
      <c r="O57" s="48">
        <f t="shared" si="22"/>
        <v>98</v>
      </c>
      <c r="P57" s="48">
        <f t="shared" si="22"/>
        <v>42</v>
      </c>
      <c r="Q57" s="48">
        <f t="shared" si="22"/>
        <v>0</v>
      </c>
    </row>
    <row r="58" spans="1:17" ht="30">
      <c r="A58" s="19" t="s">
        <v>52</v>
      </c>
      <c r="B58" s="13" t="s">
        <v>112</v>
      </c>
      <c r="C58" s="49" t="s">
        <v>150</v>
      </c>
      <c r="D58" s="2">
        <f>F58*1.5</f>
        <v>210</v>
      </c>
      <c r="E58" s="2">
        <f>D58-F58</f>
        <v>70</v>
      </c>
      <c r="F58" s="2">
        <v>140</v>
      </c>
      <c r="G58" s="83">
        <f t="shared" si="9"/>
        <v>90</v>
      </c>
      <c r="H58" s="2">
        <v>50</v>
      </c>
      <c r="I58" s="2"/>
      <c r="J58" s="2"/>
      <c r="K58" s="2"/>
      <c r="L58" s="2"/>
      <c r="M58" s="2"/>
      <c r="N58" s="2"/>
      <c r="O58" s="2">
        <v>98</v>
      </c>
      <c r="P58" s="2">
        <v>42</v>
      </c>
      <c r="Q58" s="2"/>
    </row>
    <row r="59" spans="1:17" ht="28.5" customHeight="1">
      <c r="A59" s="36" t="s">
        <v>58</v>
      </c>
      <c r="B59" s="44" t="s">
        <v>54</v>
      </c>
      <c r="C59" s="55" t="s">
        <v>79</v>
      </c>
      <c r="D59" s="35"/>
      <c r="E59" s="35">
        <v>0</v>
      </c>
      <c r="F59" s="43">
        <v>108</v>
      </c>
      <c r="G59" s="83">
        <f t="shared" si="9"/>
        <v>108</v>
      </c>
      <c r="H59" s="35"/>
      <c r="I59" s="35"/>
      <c r="J59" s="35"/>
      <c r="K59" s="35"/>
      <c r="L59" s="35"/>
      <c r="M59" s="35"/>
      <c r="N59" s="35"/>
      <c r="O59" s="35">
        <v>108</v>
      </c>
      <c r="P59" s="35"/>
      <c r="Q59" s="35"/>
    </row>
    <row r="60" spans="1:17" ht="31.5" customHeight="1">
      <c r="A60" s="47" t="s">
        <v>50</v>
      </c>
      <c r="B60" s="60" t="s">
        <v>114</v>
      </c>
      <c r="C60" s="54" t="s">
        <v>123</v>
      </c>
      <c r="D60" s="48">
        <f>D61</f>
        <v>240</v>
      </c>
      <c r="E60" s="48">
        <f t="shared" ref="E60:P60" si="23">E61</f>
        <v>80</v>
      </c>
      <c r="F60" s="48">
        <f>F61</f>
        <v>160</v>
      </c>
      <c r="G60" s="48">
        <f t="shared" si="23"/>
        <v>80</v>
      </c>
      <c r="H60" s="48">
        <f t="shared" si="23"/>
        <v>60</v>
      </c>
      <c r="I60" s="48">
        <f t="shared" si="23"/>
        <v>20</v>
      </c>
      <c r="J60" s="48">
        <f t="shared" si="23"/>
        <v>0</v>
      </c>
      <c r="K60" s="48">
        <f t="shared" si="23"/>
        <v>0</v>
      </c>
      <c r="L60" s="48">
        <f t="shared" si="23"/>
        <v>0</v>
      </c>
      <c r="M60" s="48">
        <f t="shared" si="23"/>
        <v>0</v>
      </c>
      <c r="N60" s="48">
        <f t="shared" si="23"/>
        <v>0</v>
      </c>
      <c r="O60" s="48">
        <f>O61</f>
        <v>0</v>
      </c>
      <c r="P60" s="48">
        <f t="shared" si="23"/>
        <v>72</v>
      </c>
      <c r="Q60" s="48">
        <f>Q61</f>
        <v>88</v>
      </c>
    </row>
    <row r="61" spans="1:17" ht="30.75" customHeight="1">
      <c r="A61" s="61" t="s">
        <v>53</v>
      </c>
      <c r="B61" s="13" t="s">
        <v>113</v>
      </c>
      <c r="C61" s="66" t="s">
        <v>121</v>
      </c>
      <c r="D61" s="2">
        <f>F61*1.5</f>
        <v>240</v>
      </c>
      <c r="E61" s="2">
        <f>D61-F61</f>
        <v>80</v>
      </c>
      <c r="F61" s="2">
        <v>160</v>
      </c>
      <c r="G61" s="83">
        <f t="shared" si="9"/>
        <v>80</v>
      </c>
      <c r="H61" s="2">
        <v>60</v>
      </c>
      <c r="I61" s="2">
        <v>20</v>
      </c>
      <c r="J61" s="2"/>
      <c r="K61" s="2"/>
      <c r="L61" s="2"/>
      <c r="M61" s="2"/>
      <c r="N61" s="2"/>
      <c r="O61" s="2"/>
      <c r="P61" s="2">
        <v>72</v>
      </c>
      <c r="Q61" s="2">
        <v>88</v>
      </c>
    </row>
    <row r="62" spans="1:17" ht="28.5" customHeight="1">
      <c r="A62" s="36" t="s">
        <v>94</v>
      </c>
      <c r="B62" s="44" t="s">
        <v>54</v>
      </c>
      <c r="C62" s="55" t="s">
        <v>79</v>
      </c>
      <c r="D62" s="35"/>
      <c r="E62" s="35">
        <v>0</v>
      </c>
      <c r="F62" s="43">
        <v>72</v>
      </c>
      <c r="G62" s="83">
        <f t="shared" si="9"/>
        <v>72</v>
      </c>
      <c r="H62" s="35"/>
      <c r="I62" s="35"/>
      <c r="J62" s="35"/>
      <c r="K62" s="35"/>
      <c r="L62" s="35"/>
      <c r="M62" s="35"/>
      <c r="N62" s="35"/>
      <c r="O62" s="35"/>
      <c r="P62" s="35">
        <v>72</v>
      </c>
      <c r="Q62" s="35"/>
    </row>
    <row r="63" spans="1:17" ht="27.75" customHeight="1">
      <c r="A63" s="62" t="s">
        <v>125</v>
      </c>
      <c r="B63" s="63" t="s">
        <v>93</v>
      </c>
      <c r="C63" s="64" t="s">
        <v>123</v>
      </c>
      <c r="D63" s="48">
        <f t="shared" ref="D63:E63" si="24">D64</f>
        <v>117</v>
      </c>
      <c r="E63" s="48">
        <f t="shared" si="24"/>
        <v>39</v>
      </c>
      <c r="F63" s="48">
        <f>F64</f>
        <v>78</v>
      </c>
      <c r="G63" s="48">
        <f t="shared" ref="G63:Q63" si="25">G64</f>
        <v>78</v>
      </c>
      <c r="H63" s="48">
        <f t="shared" si="25"/>
        <v>0</v>
      </c>
      <c r="I63" s="48">
        <f t="shared" si="25"/>
        <v>0</v>
      </c>
      <c r="J63" s="48">
        <f t="shared" si="25"/>
        <v>0</v>
      </c>
      <c r="K63" s="48">
        <f t="shared" si="25"/>
        <v>0</v>
      </c>
      <c r="L63" s="48">
        <f t="shared" si="25"/>
        <v>0</v>
      </c>
      <c r="M63" s="48">
        <f t="shared" si="25"/>
        <v>78</v>
      </c>
      <c r="N63" s="48">
        <f t="shared" si="25"/>
        <v>0</v>
      </c>
      <c r="O63" s="48">
        <f t="shared" si="25"/>
        <v>0</v>
      </c>
      <c r="P63" s="48">
        <f t="shared" si="25"/>
        <v>0</v>
      </c>
      <c r="Q63" s="48">
        <f t="shared" si="25"/>
        <v>0</v>
      </c>
    </row>
    <row r="64" spans="1:17" s="38" customFormat="1" ht="33" customHeight="1">
      <c r="A64" s="74" t="s">
        <v>159</v>
      </c>
      <c r="B64" s="71" t="s">
        <v>118</v>
      </c>
      <c r="C64" s="75" t="s">
        <v>79</v>
      </c>
      <c r="D64" s="72">
        <f>F64*1.5</f>
        <v>117</v>
      </c>
      <c r="E64" s="72">
        <f>D64-F64</f>
        <v>39</v>
      </c>
      <c r="F64" s="72">
        <v>78</v>
      </c>
      <c r="G64" s="33">
        <f t="shared" si="9"/>
        <v>78</v>
      </c>
      <c r="H64" s="72"/>
      <c r="I64" s="70"/>
      <c r="J64" s="70"/>
      <c r="K64" s="70"/>
      <c r="L64" s="70"/>
      <c r="M64" s="72">
        <v>78</v>
      </c>
      <c r="N64" s="70"/>
      <c r="O64" s="70"/>
      <c r="P64" s="70"/>
      <c r="Q64" s="70"/>
    </row>
    <row r="65" spans="1:17" ht="33" customHeight="1">
      <c r="A65" s="67" t="s">
        <v>126</v>
      </c>
      <c r="B65" s="68" t="s">
        <v>115</v>
      </c>
      <c r="C65" s="76" t="s">
        <v>79</v>
      </c>
      <c r="D65" s="35"/>
      <c r="E65" s="35">
        <v>0</v>
      </c>
      <c r="F65" s="35">
        <v>144</v>
      </c>
      <c r="G65" s="85">
        <f t="shared" si="9"/>
        <v>144</v>
      </c>
      <c r="H65" s="35"/>
      <c r="I65" s="35"/>
      <c r="J65" s="35"/>
      <c r="K65" s="35"/>
      <c r="L65" s="35"/>
      <c r="M65" s="35">
        <v>144</v>
      </c>
      <c r="N65" s="35"/>
      <c r="O65" s="35"/>
      <c r="P65" s="35"/>
      <c r="Q65" s="35"/>
    </row>
    <row r="66" spans="1:17" s="38" customFormat="1" ht="18.75" customHeight="1">
      <c r="A66" s="102" t="s">
        <v>59</v>
      </c>
      <c r="B66" s="103"/>
      <c r="C66" s="56" t="s">
        <v>152</v>
      </c>
      <c r="D66" s="40">
        <f t="shared" ref="D66:E66" si="26">D24+D32+D36</f>
        <v>4644</v>
      </c>
      <c r="E66" s="40">
        <f t="shared" si="26"/>
        <v>1548</v>
      </c>
      <c r="F66" s="40">
        <f>F24+F32+F36</f>
        <v>3096</v>
      </c>
      <c r="G66" s="40">
        <f t="shared" ref="G66:H66" si="27">G24+G32+G36</f>
        <v>1734</v>
      </c>
      <c r="H66" s="40">
        <f t="shared" si="27"/>
        <v>1262</v>
      </c>
      <c r="I66" s="40">
        <f>I24+I32+I36</f>
        <v>100</v>
      </c>
      <c r="J66" s="40">
        <f>J24+J32+J36+J63</f>
        <v>0</v>
      </c>
      <c r="K66" s="40">
        <f>K24+K32+K36+K63</f>
        <v>0</v>
      </c>
      <c r="L66" s="40">
        <f>L24+L32+L36+L63</f>
        <v>576</v>
      </c>
      <c r="M66" s="40">
        <f>M24+M32+M36</f>
        <v>504</v>
      </c>
      <c r="N66" s="40">
        <f t="shared" ref="N66:Q66" si="28">N24+N32+N36</f>
        <v>576</v>
      </c>
      <c r="O66" s="40">
        <f t="shared" si="28"/>
        <v>504</v>
      </c>
      <c r="P66" s="40">
        <f t="shared" si="28"/>
        <v>432</v>
      </c>
      <c r="Q66" s="40">
        <f t="shared" si="28"/>
        <v>504</v>
      </c>
    </row>
    <row r="67" spans="1:17" ht="32.25" customHeight="1">
      <c r="A67" s="89" t="s">
        <v>184</v>
      </c>
      <c r="B67" s="90"/>
      <c r="C67" s="56" t="s">
        <v>153</v>
      </c>
      <c r="D67" s="39">
        <f t="shared" ref="D67:Q67" si="29">D8+D24+D32+D36</f>
        <v>6750</v>
      </c>
      <c r="E67" s="39">
        <f t="shared" si="29"/>
        <v>2250</v>
      </c>
      <c r="F67" s="39">
        <f t="shared" si="29"/>
        <v>4500</v>
      </c>
      <c r="G67" s="39">
        <f t="shared" si="29"/>
        <v>2591</v>
      </c>
      <c r="H67" s="39">
        <f t="shared" si="29"/>
        <v>1809</v>
      </c>
      <c r="I67" s="39">
        <f t="shared" si="29"/>
        <v>100</v>
      </c>
      <c r="J67" s="39">
        <f t="shared" si="29"/>
        <v>576</v>
      </c>
      <c r="K67" s="39">
        <f t="shared" si="29"/>
        <v>828</v>
      </c>
      <c r="L67" s="39">
        <f t="shared" si="29"/>
        <v>576</v>
      </c>
      <c r="M67" s="39">
        <f t="shared" si="29"/>
        <v>504</v>
      </c>
      <c r="N67" s="39">
        <f t="shared" si="29"/>
        <v>576</v>
      </c>
      <c r="O67" s="39">
        <f t="shared" si="29"/>
        <v>504</v>
      </c>
      <c r="P67" s="39">
        <f t="shared" si="29"/>
        <v>432</v>
      </c>
      <c r="Q67" s="39">
        <f t="shared" si="29"/>
        <v>504</v>
      </c>
    </row>
    <row r="68" spans="1:17" ht="15" customHeight="1">
      <c r="A68" s="45" t="s">
        <v>55</v>
      </c>
      <c r="B68" s="46" t="s">
        <v>60</v>
      </c>
      <c r="C68" s="55" t="s">
        <v>79</v>
      </c>
      <c r="D68" s="35"/>
      <c r="E68" s="35">
        <v>0</v>
      </c>
      <c r="F68" s="43">
        <v>144</v>
      </c>
      <c r="G68" s="43"/>
      <c r="H68" s="35"/>
      <c r="I68" s="35"/>
      <c r="J68" s="35"/>
      <c r="K68" s="35"/>
      <c r="L68" s="35"/>
      <c r="M68" s="35"/>
      <c r="N68" s="35"/>
      <c r="O68" s="58"/>
      <c r="P68" s="35"/>
      <c r="Q68" s="58" t="s">
        <v>141</v>
      </c>
    </row>
    <row r="69" spans="1:17" ht="16.5" customHeight="1">
      <c r="A69" s="27" t="s">
        <v>56</v>
      </c>
      <c r="B69" s="29" t="s">
        <v>2</v>
      </c>
      <c r="C69" s="57"/>
      <c r="D69" s="28"/>
      <c r="E69" s="2"/>
      <c r="F69" s="2"/>
      <c r="G69" s="2"/>
      <c r="H69" s="2"/>
      <c r="I69" s="2"/>
      <c r="J69" s="2"/>
      <c r="K69" s="2"/>
      <c r="L69" s="2"/>
      <c r="M69" s="2"/>
      <c r="N69" s="2"/>
      <c r="O69" s="30"/>
      <c r="P69" s="2"/>
      <c r="Q69" s="30" t="s">
        <v>140</v>
      </c>
    </row>
    <row r="70" spans="1:17" ht="21" customHeight="1">
      <c r="A70" s="21" t="s">
        <v>63</v>
      </c>
      <c r="B70" s="22"/>
      <c r="C70" s="22"/>
      <c r="D70" s="23"/>
      <c r="E70" s="114" t="s">
        <v>1</v>
      </c>
      <c r="F70" s="117" t="s">
        <v>61</v>
      </c>
      <c r="G70" s="117"/>
      <c r="H70" s="117"/>
      <c r="I70" s="117"/>
      <c r="J70" s="2">
        <v>8</v>
      </c>
      <c r="K70" s="2">
        <v>10</v>
      </c>
      <c r="L70" s="2">
        <v>11</v>
      </c>
      <c r="M70" s="2">
        <v>8</v>
      </c>
      <c r="N70" s="2">
        <v>7</v>
      </c>
      <c r="O70" s="2">
        <v>7</v>
      </c>
      <c r="P70" s="2">
        <v>7</v>
      </c>
      <c r="Q70" s="2">
        <v>8</v>
      </c>
    </row>
    <row r="71" spans="1:17" ht="29.25" customHeight="1">
      <c r="A71" s="118" t="s">
        <v>139</v>
      </c>
      <c r="B71" s="119"/>
      <c r="C71" s="119"/>
      <c r="D71" s="120"/>
      <c r="E71" s="115"/>
      <c r="F71" s="117" t="s">
        <v>62</v>
      </c>
      <c r="G71" s="117"/>
      <c r="H71" s="117"/>
      <c r="I71" s="117"/>
      <c r="J71" s="2">
        <v>0</v>
      </c>
      <c r="K71" s="2">
        <v>0</v>
      </c>
      <c r="L71" s="2">
        <v>0</v>
      </c>
      <c r="M71" s="2">
        <v>324</v>
      </c>
      <c r="N71" s="2">
        <v>0</v>
      </c>
      <c r="O71" s="2">
        <v>0</v>
      </c>
      <c r="P71" s="2">
        <v>0</v>
      </c>
      <c r="Q71" s="2">
        <v>0</v>
      </c>
    </row>
    <row r="72" spans="1:17" s="17" customFormat="1" ht="21" customHeight="1">
      <c r="A72" s="121" t="s">
        <v>135</v>
      </c>
      <c r="B72" s="122"/>
      <c r="C72" s="122"/>
      <c r="D72" s="123"/>
      <c r="E72" s="115"/>
      <c r="F72" s="111" t="s">
        <v>138</v>
      </c>
      <c r="G72" s="112"/>
      <c r="H72" s="112"/>
      <c r="I72" s="113"/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360</v>
      </c>
      <c r="P72" s="2">
        <v>144</v>
      </c>
      <c r="Q72" s="2">
        <v>0</v>
      </c>
    </row>
    <row r="73" spans="1:17" s="17" customFormat="1" ht="16.149999999999999" customHeight="1">
      <c r="A73" s="77"/>
      <c r="B73" s="78" t="s">
        <v>136</v>
      </c>
      <c r="C73" s="78"/>
      <c r="D73" s="79"/>
      <c r="E73" s="115"/>
      <c r="F73" s="111" t="s">
        <v>137</v>
      </c>
      <c r="G73" s="112"/>
      <c r="H73" s="112"/>
      <c r="I73" s="113"/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144</v>
      </c>
    </row>
    <row r="74" spans="1:17" s="17" customFormat="1" ht="33" customHeight="1">
      <c r="A74" s="24" t="s">
        <v>77</v>
      </c>
      <c r="B74" s="41"/>
      <c r="C74" s="25"/>
      <c r="D74" s="26"/>
      <c r="E74" s="115"/>
      <c r="F74" s="127" t="s">
        <v>182</v>
      </c>
      <c r="G74" s="128"/>
      <c r="H74" s="128"/>
      <c r="I74" s="129"/>
      <c r="J74" s="2"/>
      <c r="K74" s="2">
        <v>3</v>
      </c>
      <c r="L74" s="2">
        <v>2</v>
      </c>
      <c r="M74" s="2">
        <v>3</v>
      </c>
      <c r="N74" s="2">
        <v>2</v>
      </c>
      <c r="O74" s="2">
        <v>1</v>
      </c>
      <c r="P74" s="2">
        <v>2</v>
      </c>
      <c r="Q74" s="2">
        <v>3</v>
      </c>
    </row>
    <row r="75" spans="1:17" s="17" customFormat="1" ht="24" customHeight="1">
      <c r="A75" s="24"/>
      <c r="B75" s="41"/>
      <c r="C75" s="25"/>
      <c r="D75" s="26"/>
      <c r="E75" s="115"/>
      <c r="F75" s="130"/>
      <c r="G75" s="131"/>
      <c r="H75" s="131"/>
      <c r="I75" s="132"/>
      <c r="J75" s="2"/>
      <c r="K75" s="2"/>
      <c r="L75" s="2"/>
      <c r="M75" s="2">
        <v>1</v>
      </c>
      <c r="N75" s="2"/>
      <c r="O75" s="2"/>
      <c r="P75" s="2">
        <v>1</v>
      </c>
      <c r="Q75" s="2">
        <v>2</v>
      </c>
    </row>
    <row r="76" spans="1:17" s="17" customFormat="1" ht="18" customHeight="1">
      <c r="A76" s="24" t="s">
        <v>76</v>
      </c>
      <c r="B76" s="25"/>
      <c r="C76" s="25"/>
      <c r="D76" s="26"/>
      <c r="E76" s="115"/>
      <c r="F76" s="111" t="s">
        <v>64</v>
      </c>
      <c r="G76" s="112"/>
      <c r="H76" s="112"/>
      <c r="I76" s="113"/>
      <c r="J76" s="2">
        <v>4</v>
      </c>
      <c r="K76" s="2">
        <v>8</v>
      </c>
      <c r="L76" s="2">
        <v>2</v>
      </c>
      <c r="M76" s="2">
        <v>4</v>
      </c>
      <c r="N76" s="2">
        <v>3</v>
      </c>
      <c r="O76" s="2">
        <v>4</v>
      </c>
      <c r="P76" s="2">
        <v>4</v>
      </c>
      <c r="Q76" s="2">
        <v>5</v>
      </c>
    </row>
    <row r="77" spans="1:17" s="17" customFormat="1" ht="18" customHeight="1">
      <c r="A77" s="124" t="s">
        <v>65</v>
      </c>
      <c r="B77" s="125"/>
      <c r="C77" s="125"/>
      <c r="D77" s="126"/>
      <c r="E77" s="116"/>
      <c r="F77" s="111" t="s">
        <v>66</v>
      </c>
      <c r="G77" s="112"/>
      <c r="H77" s="112"/>
      <c r="I77" s="113"/>
      <c r="J77" s="49" t="s">
        <v>82</v>
      </c>
      <c r="K77" s="49" t="s">
        <v>82</v>
      </c>
      <c r="L77" s="2">
        <v>5</v>
      </c>
      <c r="M77" s="2">
        <v>1</v>
      </c>
      <c r="N77" s="2">
        <v>2</v>
      </c>
      <c r="O77" s="49" t="s">
        <v>154</v>
      </c>
      <c r="P77" s="2">
        <v>2</v>
      </c>
      <c r="Q77" s="49" t="s">
        <v>124</v>
      </c>
    </row>
    <row r="78" spans="1:17" s="17" customFormat="1">
      <c r="A78" s="15"/>
      <c r="B78" s="16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</row>
    <row r="79" spans="1:17" s="17" customFormat="1">
      <c r="A79" s="15"/>
      <c r="B79" s="16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1:17" s="17" customFormat="1">
      <c r="A80" s="15"/>
      <c r="B80" s="16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1:15" s="17" customFormat="1">
      <c r="A81" s="15"/>
      <c r="B81" s="16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1:15" s="17" customFormat="1">
      <c r="A82" s="15"/>
      <c r="B82" s="16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1:15" s="17" customFormat="1">
      <c r="A83" s="15"/>
      <c r="B83" s="16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1:15" s="17" customFormat="1">
      <c r="A84" s="15"/>
      <c r="B84" s="16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</row>
    <row r="85" spans="1:15" s="17" customFormat="1">
      <c r="A85" s="15"/>
      <c r="B85" s="16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spans="1:15" s="17" customFormat="1">
      <c r="A86" s="15"/>
      <c r="B86" s="16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</row>
    <row r="87" spans="1:15" s="17" customFormat="1">
      <c r="A87" s="15"/>
      <c r="B87" s="16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</row>
    <row r="88" spans="1:15" s="17" customFormat="1">
      <c r="A88" s="15"/>
      <c r="B88" s="16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</row>
    <row r="89" spans="1:15" s="17" customFormat="1">
      <c r="A89" s="15"/>
      <c r="B89" s="16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</row>
    <row r="90" spans="1:15" s="17" customFormat="1">
      <c r="A90" s="15"/>
      <c r="B90" s="16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</row>
    <row r="91" spans="1:15" s="17" customFormat="1">
      <c r="A91" s="15"/>
      <c r="B91" s="16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</row>
    <row r="92" spans="1:15" s="17" customFormat="1">
      <c r="A92" s="15"/>
      <c r="B92" s="16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1:15" s="17" customFormat="1">
      <c r="A93" s="15"/>
      <c r="B93" s="16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1:15" s="17" customFormat="1">
      <c r="A94" s="15"/>
      <c r="B94" s="16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</row>
    <row r="95" spans="1:15" s="17" customFormat="1">
      <c r="A95" s="15"/>
      <c r="B95" s="16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</row>
    <row r="96" spans="1:15" s="17" customFormat="1">
      <c r="A96" s="15"/>
      <c r="B96" s="16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</row>
    <row r="97" spans="1:15" s="17" customFormat="1">
      <c r="A97" s="15"/>
      <c r="B97" s="16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</row>
    <row r="98" spans="1:15" s="17" customFormat="1">
      <c r="A98" s="15"/>
      <c r="B98" s="16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</row>
    <row r="99" spans="1:15" s="17" customFormat="1">
      <c r="A99" s="15"/>
      <c r="B99" s="16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</row>
    <row r="100" spans="1:15" s="17" customFormat="1">
      <c r="A100" s="15"/>
      <c r="B100" s="16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</row>
    <row r="101" spans="1:15" s="17" customFormat="1">
      <c r="A101" s="15"/>
      <c r="B101" s="16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</row>
    <row r="102" spans="1:15" s="17" customFormat="1">
      <c r="A102" s="15"/>
      <c r="B102" s="16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</row>
    <row r="103" spans="1:15" s="17" customFormat="1">
      <c r="A103" s="15"/>
      <c r="B103" s="16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</row>
    <row r="104" spans="1:15" s="17" customFormat="1">
      <c r="A104" s="15"/>
      <c r="B104" s="16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</row>
    <row r="105" spans="1:15" s="17" customFormat="1">
      <c r="A105" s="15"/>
      <c r="B105" s="16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s="17" customFormat="1">
      <c r="A106" s="15"/>
      <c r="B106" s="16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s="17" customFormat="1">
      <c r="A107" s="15"/>
      <c r="B107" s="16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s="17" customFormat="1">
      <c r="A108" s="15"/>
      <c r="B108" s="16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s="17" customFormat="1">
      <c r="A109" s="15"/>
      <c r="B109" s="16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s="17" customFormat="1">
      <c r="A110" s="15"/>
      <c r="B110" s="16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s="17" customFormat="1">
      <c r="A111" s="15"/>
      <c r="B111" s="16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s="17" customFormat="1">
      <c r="A112" s="15"/>
      <c r="B112" s="16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1:15" s="17" customFormat="1">
      <c r="A113" s="15"/>
      <c r="B113" s="16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</row>
    <row r="114" spans="1:15" s="17" customFormat="1">
      <c r="A114" s="15"/>
      <c r="B114" s="16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</row>
    <row r="115" spans="1:15" s="17" customFormat="1">
      <c r="A115" s="15"/>
      <c r="B115" s="16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</row>
    <row r="116" spans="1:15" s="17" customFormat="1">
      <c r="A116" s="15"/>
      <c r="B116" s="16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</row>
    <row r="117" spans="1:15" s="17" customFormat="1">
      <c r="A117" s="15"/>
      <c r="B117" s="16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</row>
    <row r="118" spans="1:15" s="17" customFormat="1">
      <c r="A118" s="15"/>
      <c r="B118" s="16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</row>
    <row r="119" spans="1:15" s="17" customFormat="1">
      <c r="A119" s="15"/>
      <c r="B119" s="16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</row>
    <row r="120" spans="1:15" s="17" customFormat="1">
      <c r="A120" s="15"/>
      <c r="B120" s="16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</row>
    <row r="121" spans="1:15" s="17" customFormat="1">
      <c r="A121" s="15"/>
      <c r="B121" s="16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</row>
    <row r="122" spans="1:15" s="17" customFormat="1">
      <c r="A122" s="15"/>
      <c r="B122" s="16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</row>
    <row r="123" spans="1:15" s="17" customFormat="1">
      <c r="A123" s="15"/>
      <c r="B123" s="16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</row>
    <row r="124" spans="1:15" s="17" customFormat="1">
      <c r="A124" s="15"/>
      <c r="B124" s="16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</row>
    <row r="125" spans="1:15">
      <c r="A125" s="5"/>
      <c r="B125" s="6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1:15">
      <c r="A126" s="5"/>
      <c r="B126" s="6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1:15">
      <c r="A127" s="5"/>
      <c r="B127" s="6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1:15">
      <c r="A128" s="5"/>
      <c r="B128" s="6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1:15">
      <c r="A129" s="5"/>
      <c r="B129" s="6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1:15">
      <c r="A130" s="5"/>
      <c r="B130" s="6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1:15">
      <c r="A131" s="5"/>
      <c r="B131" s="6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1:15">
      <c r="A132" s="5"/>
      <c r="B132" s="6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1:15">
      <c r="A133" s="5"/>
      <c r="B133" s="6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1:15">
      <c r="A134" s="5"/>
      <c r="B134" s="6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1:15">
      <c r="A135" s="5"/>
      <c r="B135" s="6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1:15">
      <c r="A136" s="5"/>
      <c r="B136" s="6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1:15">
      <c r="A137" s="5"/>
      <c r="B137" s="6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1:15">
      <c r="A138" s="5"/>
      <c r="B138" s="6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1:15">
      <c r="A139" s="5"/>
      <c r="B139" s="6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1:15">
      <c r="A140" s="5"/>
      <c r="B140" s="6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spans="1:15">
      <c r="A141" s="5"/>
      <c r="B141" s="6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spans="1:15">
      <c r="A142" s="5"/>
      <c r="B142" s="6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1:15">
      <c r="A143" s="5"/>
      <c r="B143" s="6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1:15">
      <c r="A144" s="5"/>
      <c r="B144" s="6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spans="1:15">
      <c r="A145" s="5"/>
      <c r="B145" s="6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1:15">
      <c r="A146" s="5"/>
      <c r="B146" s="6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</row>
    <row r="147" spans="1:15">
      <c r="A147" s="5"/>
      <c r="B147" s="6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</row>
    <row r="148" spans="1:15">
      <c r="A148" s="5"/>
      <c r="B148" s="6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</row>
    <row r="149" spans="1:15">
      <c r="A149" s="5"/>
      <c r="B149" s="6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1:15">
      <c r="A150" s="5"/>
      <c r="B150" s="6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1:15">
      <c r="A151" s="5"/>
      <c r="B151" s="6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spans="1:15">
      <c r="A152" s="5"/>
      <c r="B152" s="6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</row>
    <row r="153" spans="1:15">
      <c r="A153" s="5"/>
      <c r="B153" s="6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spans="1:15">
      <c r="A154" s="5"/>
      <c r="B154" s="6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</row>
    <row r="155" spans="1:15">
      <c r="A155" s="5"/>
      <c r="B155" s="6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1:15">
      <c r="A156" s="5"/>
      <c r="B156" s="6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spans="1:15">
      <c r="A157" s="5"/>
      <c r="B157" s="6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</row>
    <row r="158" spans="1:15">
      <c r="A158" s="5"/>
      <c r="B158" s="6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1:15">
      <c r="A159" s="5"/>
      <c r="B159" s="6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1:15">
      <c r="A160" s="5"/>
      <c r="B160" s="6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1:15">
      <c r="A161" s="5"/>
      <c r="B161" s="6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1: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1: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1: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1: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1: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spans="1: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</row>
    <row r="168" spans="1:1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</row>
    <row r="169" spans="1:1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</row>
    <row r="170" spans="1: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</row>
    <row r="171" spans="1: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</row>
    <row r="172" spans="1: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</row>
    <row r="173" spans="1: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1: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1: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</row>
    <row r="176" spans="1:1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</row>
    <row r="177" spans="1: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</row>
    <row r="178" spans="1:1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</row>
    <row r="179" spans="1: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</row>
    <row r="180" spans="1: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</row>
    <row r="181" spans="1: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</row>
    <row r="182" spans="1: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</row>
    <row r="183" spans="1: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</row>
    <row r="184" spans="1: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</row>
    <row r="185" spans="1:1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</row>
    <row r="186" spans="1:1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</row>
    <row r="187" spans="1:1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</row>
    <row r="188" spans="1:1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</row>
    <row r="189" spans="1:1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</row>
    <row r="190" spans="1:1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</row>
    <row r="191" spans="1:1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</row>
    <row r="192" spans="1:1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spans="1:1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</row>
    <row r="194" spans="1:1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</row>
    <row r="195" spans="1: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1:1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</row>
    <row r="197" spans="1:1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1:1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</row>
    <row r="199" spans="1:1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</row>
    <row r="200" spans="1:1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</row>
    <row r="201" spans="1:1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</row>
    <row r="202" spans="1:1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</row>
    <row r="203" spans="1:1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</row>
    <row r="204" spans="1:1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</row>
    <row r="205" spans="1:1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</row>
    <row r="206" spans="1:1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</row>
    <row r="207" spans="1:1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spans="1:1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</row>
    <row r="209" spans="1:1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</row>
    <row r="210" spans="1:1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</row>
    <row r="211" spans="1:1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1:1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</row>
    <row r="213" spans="1:1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</row>
    <row r="214" spans="1:1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</row>
    <row r="215" spans="1: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</row>
    <row r="216" spans="1:1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</row>
    <row r="217" spans="1:1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1:1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</row>
    <row r="219" spans="1:1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</row>
    <row r="220" spans="1:1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</row>
    <row r="221" spans="1:1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</row>
    <row r="222" spans="1:1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</row>
    <row r="223" spans="1:1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</row>
    <row r="224" spans="1:1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</row>
    <row r="225" spans="1:1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</row>
    <row r="226" spans="1:1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spans="1:1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</row>
    <row r="228" spans="1:1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</row>
    <row r="229" spans="1:1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</row>
    <row r="230" spans="1:1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</row>
    <row r="231" spans="1:1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</row>
  </sheetData>
  <mergeCells count="38">
    <mergeCell ref="F77:I77"/>
    <mergeCell ref="E70:E77"/>
    <mergeCell ref="F70:I70"/>
    <mergeCell ref="A71:D71"/>
    <mergeCell ref="F71:I71"/>
    <mergeCell ref="A72:D72"/>
    <mergeCell ref="F72:I72"/>
    <mergeCell ref="F73:I73"/>
    <mergeCell ref="F76:I76"/>
    <mergeCell ref="A77:D77"/>
    <mergeCell ref="F74:I75"/>
    <mergeCell ref="Q4:Q6"/>
    <mergeCell ref="H5:H6"/>
    <mergeCell ref="I5:I6"/>
    <mergeCell ref="A66:B66"/>
    <mergeCell ref="D3:D6"/>
    <mergeCell ref="E3:E6"/>
    <mergeCell ref="F3:I3"/>
    <mergeCell ref="J3:K3"/>
    <mergeCell ref="L3:M3"/>
    <mergeCell ref="G5:G6"/>
    <mergeCell ref="G4:I4"/>
    <mergeCell ref="A67:B67"/>
    <mergeCell ref="N3:O3"/>
    <mergeCell ref="P3:Q3"/>
    <mergeCell ref="F4:F6"/>
    <mergeCell ref="J4:J6"/>
    <mergeCell ref="K4:K6"/>
    <mergeCell ref="L4:L6"/>
    <mergeCell ref="M4:M6"/>
    <mergeCell ref="N4:N6"/>
    <mergeCell ref="O4:O6"/>
    <mergeCell ref="A2:A6"/>
    <mergeCell ref="B2:B6"/>
    <mergeCell ref="C2:C6"/>
    <mergeCell ref="D2:I2"/>
    <mergeCell ref="J2:Q2"/>
    <mergeCell ref="P4:P6"/>
  </mergeCells>
  <pageMargins left="0.67" right="0.17" top="0.25" bottom="0.18" header="0.2" footer="0.16"/>
  <pageSetup paperSize="9" scale="6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уч план 13.02.11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2018-07-06T04:51:13Z</dcterms:modified>
</cp:coreProperties>
</file>