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учебный план 40.02.01" sheetId="7" r:id="rId1"/>
  </sheets>
  <calcPr calcId="162913"/>
</workbook>
</file>

<file path=xl/calcChain.xml><?xml version="1.0" encoding="utf-8"?>
<calcChain xmlns="http://schemas.openxmlformats.org/spreadsheetml/2006/main">
  <c r="F23" i="7"/>
  <c r="G23" s="1"/>
  <c r="F22"/>
  <c r="G22" s="1"/>
  <c r="F21"/>
  <c r="G21" s="1"/>
  <c r="F20"/>
  <c r="G20" s="1"/>
  <c r="E20"/>
  <c r="F19"/>
  <c r="G19" s="1"/>
  <c r="F18"/>
  <c r="G18" s="1"/>
  <c r="E18"/>
  <c r="F17"/>
  <c r="G17" s="1"/>
  <c r="F16"/>
  <c r="G16" s="1"/>
  <c r="E16"/>
  <c r="F15"/>
  <c r="G15" s="1"/>
  <c r="F14"/>
  <c r="G14" s="1"/>
  <c r="F13"/>
  <c r="G13" s="1"/>
  <c r="F12"/>
  <c r="G12" s="1"/>
  <c r="E12"/>
  <c r="F11"/>
  <c r="G11" s="1"/>
  <c r="F10"/>
  <c r="G10" s="1"/>
  <c r="E10"/>
  <c r="F9"/>
  <c r="G9" s="1"/>
  <c r="O8"/>
  <c r="N8"/>
  <c r="M8"/>
  <c r="L8"/>
  <c r="K8"/>
  <c r="J8"/>
  <c r="I8"/>
  <c r="H8"/>
  <c r="D8"/>
  <c r="G64"/>
  <c r="G63"/>
  <c r="D63"/>
  <c r="E63" s="1"/>
  <c r="O62"/>
  <c r="N62"/>
  <c r="M62"/>
  <c r="L62"/>
  <c r="K62"/>
  <c r="J62"/>
  <c r="I62"/>
  <c r="G62" s="1"/>
  <c r="H62"/>
  <c r="D62"/>
  <c r="E62" s="1"/>
  <c r="G61"/>
  <c r="G60"/>
  <c r="G59"/>
  <c r="D59"/>
  <c r="E59" s="1"/>
  <c r="G58"/>
  <c r="D58"/>
  <c r="E58" s="1"/>
  <c r="O57"/>
  <c r="O56" s="1"/>
  <c r="O35" s="1"/>
  <c r="N57"/>
  <c r="M57"/>
  <c r="L57"/>
  <c r="L56" s="1"/>
  <c r="K57"/>
  <c r="K56" s="1"/>
  <c r="K35" s="1"/>
  <c r="J57"/>
  <c r="J56" s="1"/>
  <c r="I57"/>
  <c r="I56" s="1"/>
  <c r="H57"/>
  <c r="H56" s="1"/>
  <c r="F57"/>
  <c r="N56"/>
  <c r="M56"/>
  <c r="G55"/>
  <c r="D55"/>
  <c r="E55" s="1"/>
  <c r="G54"/>
  <c r="D54"/>
  <c r="E54" s="1"/>
  <c r="G53"/>
  <c r="D53"/>
  <c r="E53" s="1"/>
  <c r="G52"/>
  <c r="D52"/>
  <c r="E52" s="1"/>
  <c r="G51"/>
  <c r="D51"/>
  <c r="E51" s="1"/>
  <c r="G50"/>
  <c r="D50"/>
  <c r="E50" s="1"/>
  <c r="G49"/>
  <c r="D49"/>
  <c r="E49" s="1"/>
  <c r="G48"/>
  <c r="D48"/>
  <c r="E48" s="1"/>
  <c r="G47"/>
  <c r="D47"/>
  <c r="E47" s="1"/>
  <c r="G46"/>
  <c r="D46"/>
  <c r="E46" s="1"/>
  <c r="G45"/>
  <c r="D45"/>
  <c r="E45" s="1"/>
  <c r="G44"/>
  <c r="D44"/>
  <c r="E44" s="1"/>
  <c r="G43"/>
  <c r="D43"/>
  <c r="E43" s="1"/>
  <c r="G42"/>
  <c r="D42"/>
  <c r="E42" s="1"/>
  <c r="G41"/>
  <c r="D41"/>
  <c r="E41" s="1"/>
  <c r="G40"/>
  <c r="D40"/>
  <c r="E40" s="1"/>
  <c r="G39"/>
  <c r="D39"/>
  <c r="E39" s="1"/>
  <c r="G38"/>
  <c r="D38"/>
  <c r="E38" s="1"/>
  <c r="G37"/>
  <c r="D37"/>
  <c r="E37" s="1"/>
  <c r="O36"/>
  <c r="N36"/>
  <c r="N35" s="1"/>
  <c r="M36"/>
  <c r="L36"/>
  <c r="K36"/>
  <c r="J36"/>
  <c r="I36"/>
  <c r="H36"/>
  <c r="F36"/>
  <c r="G34"/>
  <c r="E34"/>
  <c r="G33"/>
  <c r="E33"/>
  <c r="O32"/>
  <c r="N32"/>
  <c r="M32"/>
  <c r="L32"/>
  <c r="K32"/>
  <c r="J32"/>
  <c r="I32"/>
  <c r="H32"/>
  <c r="F32"/>
  <c r="E32"/>
  <c r="D32"/>
  <c r="G31"/>
  <c r="D31"/>
  <c r="E31" s="1"/>
  <c r="G30"/>
  <c r="E30"/>
  <c r="G29"/>
  <c r="E29"/>
  <c r="G28"/>
  <c r="E28"/>
  <c r="G27"/>
  <c r="E27"/>
  <c r="G26"/>
  <c r="E26"/>
  <c r="G25"/>
  <c r="E25"/>
  <c r="O24"/>
  <c r="N24"/>
  <c r="M24"/>
  <c r="L24"/>
  <c r="K24"/>
  <c r="J24"/>
  <c r="I24"/>
  <c r="H24"/>
  <c r="F24"/>
  <c r="I35" l="1"/>
  <c r="D36"/>
  <c r="J35"/>
  <c r="J65" s="1"/>
  <c r="G57"/>
  <c r="D24"/>
  <c r="I66"/>
  <c r="M66"/>
  <c r="H35"/>
  <c r="H66" s="1"/>
  <c r="L35"/>
  <c r="L66" s="1"/>
  <c r="E57"/>
  <c r="E56" s="1"/>
  <c r="F8"/>
  <c r="E8" s="1"/>
  <c r="E14"/>
  <c r="E22"/>
  <c r="M35"/>
  <c r="M65" s="1"/>
  <c r="J66"/>
  <c r="N66"/>
  <c r="K66"/>
  <c r="O66"/>
  <c r="O65"/>
  <c r="H65"/>
  <c r="L65"/>
  <c r="G32"/>
  <c r="G36"/>
  <c r="F56"/>
  <c r="E9"/>
  <c r="E11"/>
  <c r="E13"/>
  <c r="E15"/>
  <c r="E17"/>
  <c r="E19"/>
  <c r="E21"/>
  <c r="E23"/>
  <c r="N65"/>
  <c r="K65"/>
  <c r="I65"/>
  <c r="E36"/>
  <c r="E35" s="1"/>
  <c r="D57"/>
  <c r="D56" s="1"/>
  <c r="D35" s="1"/>
  <c r="D65" s="1"/>
  <c r="D66" s="1"/>
  <c r="G8"/>
  <c r="E24"/>
  <c r="G24"/>
  <c r="G56" l="1"/>
  <c r="F35"/>
  <c r="E65"/>
  <c r="E66"/>
  <c r="G35" l="1"/>
  <c r="F65"/>
  <c r="G65" s="1"/>
  <c r="F66"/>
  <c r="G66" s="1"/>
</calcChain>
</file>

<file path=xl/sharedStrings.xml><?xml version="1.0" encoding="utf-8"?>
<sst xmlns="http://schemas.openxmlformats.org/spreadsheetml/2006/main" count="223" uniqueCount="179">
  <si>
    <t>Учебная практика</t>
  </si>
  <si>
    <t>Всего</t>
  </si>
  <si>
    <t>Государственная итоговая аттестация</t>
  </si>
  <si>
    <t>I курс</t>
  </si>
  <si>
    <t>II курс</t>
  </si>
  <si>
    <t>III курс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</si>
  <si>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</si>
  <si>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</si>
  <si>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</si>
  <si>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максимальная</t>
  </si>
  <si>
    <t>Учебная нагрузка обучающихся (час.)</t>
  </si>
  <si>
    <t>всего занятий</t>
  </si>
  <si>
    <t>курсовых работ (проектов)</t>
  </si>
  <si>
    <t>О.00</t>
  </si>
  <si>
    <t>Общеобразовательный цикл</t>
  </si>
  <si>
    <t>Литература</t>
  </si>
  <si>
    <t>Иностранный язык</t>
  </si>
  <si>
    <t>История</t>
  </si>
  <si>
    <t>Физическая культура</t>
  </si>
  <si>
    <t>ОБЖ</t>
  </si>
  <si>
    <t>Математика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</si>
  <si>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</si>
  <si>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</si>
  <si>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</si>
  <si>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</si>
  <si>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</si>
  <si>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</si>
  <si>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</si>
  <si>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</si>
  <si>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</si>
  <si>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</si>
  <si>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</si>
  <si>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</si>
  <si>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</si>
  <si>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</si>
  <si>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</si>
  <si>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</si>
  <si>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</si>
  <si>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</si>
  <si>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</si>
  <si>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</si>
  <si>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</si>
  <si>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</si>
  <si>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</si>
  <si>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</si>
  <si>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ПМ.01</t>
  </si>
  <si>
    <t>Основы философии</t>
  </si>
  <si>
    <t>Информационные технологии в профессиональной деятельности</t>
  </si>
  <si>
    <t>Безопасность жизнедеятельности</t>
  </si>
  <si>
    <t>Профессиональные модули</t>
  </si>
  <si>
    <t>ПМ.00</t>
  </si>
  <si>
    <t>ПМ.02</t>
  </si>
  <si>
    <t>МДК.01.01</t>
  </si>
  <si>
    <t>МДК.02.01</t>
  </si>
  <si>
    <t>ПДП.00</t>
  </si>
  <si>
    <t>ГИА</t>
  </si>
  <si>
    <t>УП.01</t>
  </si>
  <si>
    <t>ПП.02</t>
  </si>
  <si>
    <t xml:space="preserve">Всего </t>
  </si>
  <si>
    <t>Практика преддипломная</t>
  </si>
  <si>
    <t>дисциплин и МДК</t>
  </si>
  <si>
    <t>учебной практики</t>
  </si>
  <si>
    <r>
      <t xml:space="preserve">Консультации </t>
    </r>
    <r>
      <rPr>
        <sz val="11"/>
        <color theme="1"/>
        <rFont val="Calibri"/>
        <family val="2"/>
        <charset val="204"/>
        <scheme val="minor"/>
      </rPr>
      <t>на учебную группу по 100 часов в год  (всего 300 часов)</t>
    </r>
  </si>
  <si>
    <t>дифф. зачетов</t>
  </si>
  <si>
    <t xml:space="preserve">Государственная итоговая аттестация                                                                                                                       Программа базовой подготовки                                                          </t>
  </si>
  <si>
    <t xml:space="preserve">1.2. Государственные экзамены </t>
  </si>
  <si>
    <t>зачетов</t>
  </si>
  <si>
    <t>1 сем.                    16                                                                                нед.</t>
  </si>
  <si>
    <t>2 сем.                    23                                                                                нед.</t>
  </si>
  <si>
    <t>3 сем.                    16                                                                                нед.</t>
  </si>
  <si>
    <t>Основы социологии, политологии</t>
  </si>
  <si>
    <t>Психология общения</t>
  </si>
  <si>
    <t>ОГСЭ.05</t>
  </si>
  <si>
    <t>ОГСЭ.06</t>
  </si>
  <si>
    <t>ОГСЭ.07</t>
  </si>
  <si>
    <t>Экономика организации</t>
  </si>
  <si>
    <t>Статистика</t>
  </si>
  <si>
    <t>Документационное обеспечение управления</t>
  </si>
  <si>
    <t>ОПД.12</t>
  </si>
  <si>
    <t>ОПД.13</t>
  </si>
  <si>
    <t>ОПД.14</t>
  </si>
  <si>
    <t>ОПД.15</t>
  </si>
  <si>
    <t>ОПД.16</t>
  </si>
  <si>
    <t>Всего по ОПОП с учетом общеобразовательного цикла</t>
  </si>
  <si>
    <t>Э</t>
  </si>
  <si>
    <t>ДЗ</t>
  </si>
  <si>
    <t>З</t>
  </si>
  <si>
    <t>Распределение обязательной нагрузки по курсам и семестрам  (час. в семестр)</t>
  </si>
  <si>
    <t xml:space="preserve"> -</t>
  </si>
  <si>
    <t xml:space="preserve"> ДЗ</t>
  </si>
  <si>
    <t>ЕН.04</t>
  </si>
  <si>
    <t>Информатика</t>
  </si>
  <si>
    <t>Страховое дело</t>
  </si>
  <si>
    <t>-</t>
  </si>
  <si>
    <t>-, ДЗ</t>
  </si>
  <si>
    <t>ОПД.17</t>
  </si>
  <si>
    <t>География</t>
  </si>
  <si>
    <t>Естествознание</t>
  </si>
  <si>
    <t xml:space="preserve"> Э</t>
  </si>
  <si>
    <t>ДЗ, ДЗ</t>
  </si>
  <si>
    <t>Русский язык и риторика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</si>
  <si>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</si>
  <si>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</si>
  <si>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</si>
  <si>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</si>
  <si>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</si>
  <si>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</si>
  <si>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</si>
  <si>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</si>
  <si>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Менеджмент</t>
  </si>
  <si>
    <t>Бухгалтерский учет и отчетность</t>
  </si>
  <si>
    <t>Финансовое право</t>
  </si>
  <si>
    <t>Уголовное право</t>
  </si>
  <si>
    <t>Правоохранительные и судебные органы</t>
  </si>
  <si>
    <t>Право социального обеспечения</t>
  </si>
  <si>
    <t>МДК.01.02</t>
  </si>
  <si>
    <t>Психология социально-правовой деятельности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</si>
  <si>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</si>
  <si>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</t>
  </si>
  <si>
    <t>ОПД.18</t>
  </si>
  <si>
    <t>ОПД.19</t>
  </si>
  <si>
    <t>ПП.01</t>
  </si>
  <si>
    <t>Производственная  практика (по профилю специальности)</t>
  </si>
  <si>
    <t>4 сем.                    19                                                                               нед.</t>
  </si>
  <si>
    <t>5 сем.                    12                                                                                нед.</t>
  </si>
  <si>
    <t>6 сем.                    14                                                                                нед.</t>
  </si>
  <si>
    <t>-,Э</t>
  </si>
  <si>
    <t>-/1/1</t>
  </si>
  <si>
    <t>самостоятельная учебная работа</t>
  </si>
  <si>
    <t>Обязательная</t>
  </si>
  <si>
    <t>в т. ч.</t>
  </si>
  <si>
    <t>лаб. и практ. занятий</t>
  </si>
  <si>
    <t>4 нед.</t>
  </si>
  <si>
    <t>6 нед.</t>
  </si>
  <si>
    <t>производственной практики</t>
  </si>
  <si>
    <t>преддипломной практики</t>
  </si>
  <si>
    <t>экзаменов (в т.ч. экзаменов (квалификационных) по проф модулям</t>
  </si>
  <si>
    <t xml:space="preserve"> 1.1. Выпускная квалификационная работа в форме:                                                                                                                                                                                                                                              Дипломный проект</t>
  </si>
  <si>
    <t xml:space="preserve">                                                             дипломной работы</t>
  </si>
  <si>
    <t>Выполнение дипломной работы  с   18.05    по 14.06  (всего 4 нед.)</t>
  </si>
  <si>
    <t>Защита дипломной работы с  15.06  по 28.06  (всего 2 нед.)</t>
  </si>
  <si>
    <t>З,З,З,ДЗ</t>
  </si>
  <si>
    <t>9/27/14</t>
  </si>
  <si>
    <t>3. План учебного процесса</t>
  </si>
  <si>
    <t>8/17/11</t>
  </si>
  <si>
    <t>Обеспечение реализации прав граждан в сфере пенсионного обеспечения и социальной защиты</t>
  </si>
  <si>
    <t>теоретические занятия</t>
  </si>
  <si>
    <t>-/12/3</t>
  </si>
  <si>
    <t>ОУД.01</t>
  </si>
  <si>
    <t xml:space="preserve"> -, Э</t>
  </si>
  <si>
    <t>ОУД.02</t>
  </si>
  <si>
    <t>ОУД.03</t>
  </si>
  <si>
    <t>ОУД.04</t>
  </si>
  <si>
    <t>ОУД.05</t>
  </si>
  <si>
    <t>ОУД.06</t>
  </si>
  <si>
    <t>ОУД.07</t>
  </si>
  <si>
    <t>ОУД.08</t>
  </si>
  <si>
    <t xml:space="preserve">Обществознание </t>
  </si>
  <si>
    <t>ОУД.09</t>
  </si>
  <si>
    <t>Экономика</t>
  </si>
  <si>
    <t>ОУД.10</t>
  </si>
  <si>
    <t>Право</t>
  </si>
  <si>
    <t>ОУД.11</t>
  </si>
  <si>
    <t>ОУД.12</t>
  </si>
  <si>
    <t>ОУД.13</t>
  </si>
  <si>
    <t>Экология</t>
  </si>
  <si>
    <t>-,-,-,ДЗ</t>
  </si>
  <si>
    <t>-,ДЗ,Э</t>
  </si>
  <si>
    <t>-, -,-,-</t>
  </si>
  <si>
    <t>-/2/1</t>
  </si>
  <si>
    <t>-/3/2</t>
  </si>
  <si>
    <t>2/9/6</t>
  </si>
  <si>
    <t>2/13/8</t>
  </si>
  <si>
    <t>-/0/2</t>
  </si>
  <si>
    <t>7/3/0</t>
  </si>
  <si>
    <t>УД.01</t>
  </si>
  <si>
    <t xml:space="preserve">Русский язык </t>
  </si>
  <si>
    <t>ОУД.14</t>
  </si>
  <si>
    <t>Астрономия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</si>
</sst>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0" borderId="12" xfId="0" applyFont="1" applyBorder="1" applyAlignment="1"/>
    <xf numFmtId="0" fontId="2" fillId="0" borderId="6" xfId="0" applyFont="1" applyBorder="1" applyAlignment="1"/>
    <xf numFmtId="0" fontId="2" fillId="0" borderId="13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0" fillId="3" borderId="0" xfId="0" applyFill="1"/>
    <xf numFmtId="1" fontId="2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0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6" fillId="0" borderId="6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5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2" fillId="5" borderId="1" xfId="0" applyNumberFormat="1" applyFont="1" applyFill="1" applyBorder="1" applyAlignment="1">
      <alignment horizontal="center" wrapText="1"/>
    </xf>
    <xf numFmtId="1" fontId="0" fillId="5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2" fillId="2" borderId="1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49" fontId="6" fillId="2" borderId="27" xfId="0" applyNumberFormat="1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1" fontId="6" fillId="2" borderId="26" xfId="0" applyNumberFormat="1" applyFont="1" applyFill="1" applyBorder="1" applyAlignment="1">
      <alignment horizontal="center" vertical="center" wrapText="1"/>
    </xf>
    <xf numFmtId="1" fontId="6" fillId="2" borderId="28" xfId="0" applyNumberFormat="1" applyFont="1" applyFill="1" applyBorder="1" applyAlignment="1">
      <alignment horizontal="center" vertical="center" wrapText="1"/>
    </xf>
    <xf numFmtId="1" fontId="6" fillId="2" borderId="29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workbookViewId="0">
      <selection activeCell="T11" sqref="T11"/>
    </sheetView>
  </sheetViews>
  <sheetFormatPr defaultRowHeight="15"/>
  <cols>
    <col min="1" max="1" width="10.5703125" customWidth="1"/>
    <col min="2" max="2" width="61.28515625" customWidth="1"/>
    <col min="3" max="3" width="9.28515625" style="54" customWidth="1"/>
    <col min="4" max="4" width="8.7109375" customWidth="1"/>
    <col min="5" max="7" width="9.140625" customWidth="1"/>
    <col min="8" max="8" width="9.42578125" customWidth="1"/>
    <col min="9" max="9" width="9.140625" customWidth="1"/>
    <col min="10" max="10" width="8.5703125" customWidth="1"/>
    <col min="11" max="11" width="9.140625" customWidth="1"/>
    <col min="12" max="15" width="7.7109375" customWidth="1"/>
  </cols>
  <sheetData>
    <row r="1" spans="1:15" ht="28.5" customHeight="1">
      <c r="A1" s="1" t="s">
        <v>143</v>
      </c>
    </row>
    <row r="2" spans="1:15" ht="30.75" customHeight="1" thickBot="1">
      <c r="A2" s="183" t="s">
        <v>6</v>
      </c>
      <c r="B2" s="184" t="s">
        <v>7</v>
      </c>
      <c r="C2" s="183" t="s">
        <v>8</v>
      </c>
      <c r="D2" s="184" t="s">
        <v>10</v>
      </c>
      <c r="E2" s="184"/>
      <c r="F2" s="184"/>
      <c r="G2" s="184"/>
      <c r="H2" s="184"/>
      <c r="I2" s="184"/>
      <c r="J2" s="185" t="s">
        <v>87</v>
      </c>
      <c r="K2" s="185"/>
      <c r="L2" s="185"/>
      <c r="M2" s="185"/>
      <c r="N2" s="185"/>
      <c r="O2" s="185"/>
    </row>
    <row r="3" spans="1:15" ht="31.5" customHeight="1">
      <c r="A3" s="183"/>
      <c r="B3" s="184"/>
      <c r="C3" s="183"/>
      <c r="D3" s="183" t="s">
        <v>9</v>
      </c>
      <c r="E3" s="152" t="s">
        <v>128</v>
      </c>
      <c r="F3" s="155" t="s">
        <v>129</v>
      </c>
      <c r="G3" s="156"/>
      <c r="H3" s="156"/>
      <c r="I3" s="156"/>
      <c r="J3" s="157" t="s">
        <v>3</v>
      </c>
      <c r="K3" s="158"/>
      <c r="L3" s="157" t="s">
        <v>4</v>
      </c>
      <c r="M3" s="158"/>
      <c r="N3" s="157" t="s">
        <v>5</v>
      </c>
      <c r="O3" s="158"/>
    </row>
    <row r="4" spans="1:15" ht="18.600000000000001" customHeight="1">
      <c r="A4" s="183"/>
      <c r="B4" s="184"/>
      <c r="C4" s="183"/>
      <c r="D4" s="183"/>
      <c r="E4" s="153"/>
      <c r="F4" s="159" t="s">
        <v>11</v>
      </c>
      <c r="G4" s="162" t="s">
        <v>130</v>
      </c>
      <c r="H4" s="163"/>
      <c r="I4" s="163"/>
      <c r="J4" s="128"/>
      <c r="K4" s="129"/>
      <c r="L4" s="128"/>
      <c r="M4" s="129"/>
      <c r="N4" s="128"/>
      <c r="O4" s="129"/>
    </row>
    <row r="5" spans="1:15" ht="20.25" customHeight="1">
      <c r="A5" s="183"/>
      <c r="B5" s="184"/>
      <c r="C5" s="183"/>
      <c r="D5" s="183"/>
      <c r="E5" s="153"/>
      <c r="F5" s="160"/>
      <c r="G5" s="152" t="s">
        <v>146</v>
      </c>
      <c r="H5" s="152" t="s">
        <v>131</v>
      </c>
      <c r="I5" s="159" t="s">
        <v>12</v>
      </c>
      <c r="J5" s="164" t="s">
        <v>67</v>
      </c>
      <c r="K5" s="165" t="s">
        <v>68</v>
      </c>
      <c r="L5" s="164" t="s">
        <v>69</v>
      </c>
      <c r="M5" s="165" t="s">
        <v>123</v>
      </c>
      <c r="N5" s="164" t="s">
        <v>124</v>
      </c>
      <c r="O5" s="165" t="s">
        <v>125</v>
      </c>
    </row>
    <row r="6" spans="1:15" ht="124.5" customHeight="1">
      <c r="A6" s="183"/>
      <c r="B6" s="184"/>
      <c r="C6" s="183"/>
      <c r="D6" s="183"/>
      <c r="E6" s="154"/>
      <c r="F6" s="161"/>
      <c r="G6" s="154"/>
      <c r="H6" s="154"/>
      <c r="I6" s="161"/>
      <c r="J6" s="164"/>
      <c r="K6" s="165"/>
      <c r="L6" s="164"/>
      <c r="M6" s="165"/>
      <c r="N6" s="164"/>
      <c r="O6" s="165"/>
    </row>
    <row r="7" spans="1:15" ht="14.25" customHeight="1" thickBot="1">
      <c r="A7" s="132">
        <v>1</v>
      </c>
      <c r="B7" s="132">
        <v>2</v>
      </c>
      <c r="C7" s="133">
        <v>3</v>
      </c>
      <c r="D7" s="132">
        <v>4</v>
      </c>
      <c r="E7" s="132">
        <v>5</v>
      </c>
      <c r="F7" s="132">
        <v>6</v>
      </c>
      <c r="G7" s="132"/>
      <c r="H7" s="132">
        <v>7</v>
      </c>
      <c r="I7" s="134">
        <v>8</v>
      </c>
      <c r="J7" s="135">
        <v>9</v>
      </c>
      <c r="K7" s="136">
        <v>10</v>
      </c>
      <c r="L7" s="135">
        <v>11</v>
      </c>
      <c r="M7" s="136">
        <v>12</v>
      </c>
      <c r="N7" s="135">
        <v>13</v>
      </c>
      <c r="O7" s="136">
        <v>14</v>
      </c>
    </row>
    <row r="8" spans="1:15" s="54" customFormat="1" ht="19.5" customHeight="1" thickBot="1">
      <c r="A8" s="145" t="s">
        <v>13</v>
      </c>
      <c r="B8" s="146" t="s">
        <v>14</v>
      </c>
      <c r="C8" s="147" t="s">
        <v>147</v>
      </c>
      <c r="D8" s="148">
        <f>D9+D10+D11+D12+D13+D14+D15+D16+D17+D18+D19+D20+D21+D22+D23</f>
        <v>2106</v>
      </c>
      <c r="E8" s="148">
        <f>D8-F8</f>
        <v>702</v>
      </c>
      <c r="F8" s="149">
        <f t="shared" ref="F8:I8" si="0">F9+F10+F11+F12+F13+F14+F15+F16+F17+F18+F19+F20+F21+F22+F23</f>
        <v>1404</v>
      </c>
      <c r="G8" s="149">
        <f t="shared" si="0"/>
        <v>845</v>
      </c>
      <c r="H8" s="149">
        <f t="shared" si="0"/>
        <v>559</v>
      </c>
      <c r="I8" s="149">
        <f t="shared" si="0"/>
        <v>0</v>
      </c>
      <c r="J8" s="149">
        <f>J9+J10+J11+J12+J13+J14+J15+J16+J17+J18+J19+J20+J21+J22+J23</f>
        <v>576</v>
      </c>
      <c r="K8" s="149">
        <f>K9+K10+K11+K12+K13+K14+K15+K16+K17+K18+K19+K20+K21+K22+K23</f>
        <v>828</v>
      </c>
      <c r="L8" s="149">
        <f t="shared" ref="L8:O8" si="1">L9+L11+L12+L13+L14+L15+L16+L17+L18+L19+L20+L21+L22+L23</f>
        <v>0</v>
      </c>
      <c r="M8" s="150">
        <f t="shared" si="1"/>
        <v>0</v>
      </c>
      <c r="N8" s="149">
        <f t="shared" si="1"/>
        <v>0</v>
      </c>
      <c r="O8" s="151">
        <f t="shared" si="1"/>
        <v>0</v>
      </c>
    </row>
    <row r="9" spans="1:15" s="54" customFormat="1">
      <c r="A9" s="137" t="s">
        <v>148</v>
      </c>
      <c r="B9" s="137" t="s">
        <v>176</v>
      </c>
      <c r="C9" s="138" t="s">
        <v>149</v>
      </c>
      <c r="D9" s="139">
        <v>117</v>
      </c>
      <c r="E9" s="139">
        <f>D9-F9</f>
        <v>39</v>
      </c>
      <c r="F9" s="139">
        <f>J9+K9</f>
        <v>78</v>
      </c>
      <c r="G9" s="139">
        <f>F9-H9-I9</f>
        <v>14</v>
      </c>
      <c r="H9" s="140">
        <v>64</v>
      </c>
      <c r="I9" s="141"/>
      <c r="J9" s="142">
        <v>32</v>
      </c>
      <c r="K9" s="143">
        <v>46</v>
      </c>
      <c r="L9" s="142"/>
      <c r="M9" s="144"/>
      <c r="N9" s="142"/>
      <c r="O9" s="143"/>
    </row>
    <row r="10" spans="1:15" s="54" customFormat="1">
      <c r="A10" s="75" t="s">
        <v>150</v>
      </c>
      <c r="B10" s="75" t="s">
        <v>15</v>
      </c>
      <c r="C10" s="56" t="s">
        <v>94</v>
      </c>
      <c r="D10" s="72">
        <v>176</v>
      </c>
      <c r="E10" s="72">
        <f>D10-F10</f>
        <v>59</v>
      </c>
      <c r="F10" s="72">
        <f>J10+K10</f>
        <v>117</v>
      </c>
      <c r="G10" s="72">
        <f>F10-H10-I10</f>
        <v>117</v>
      </c>
      <c r="H10" s="125"/>
      <c r="I10" s="130"/>
      <c r="J10" s="128">
        <v>48</v>
      </c>
      <c r="K10" s="129">
        <v>69</v>
      </c>
      <c r="L10" s="128"/>
      <c r="M10" s="131"/>
      <c r="N10" s="128"/>
      <c r="O10" s="129"/>
    </row>
    <row r="11" spans="1:15" s="54" customFormat="1">
      <c r="A11" s="75" t="s">
        <v>151</v>
      </c>
      <c r="B11" s="75" t="s">
        <v>16</v>
      </c>
      <c r="C11" s="56" t="s">
        <v>94</v>
      </c>
      <c r="D11" s="72">
        <v>175</v>
      </c>
      <c r="E11" s="72">
        <f t="shared" ref="E11:E23" si="2">D11-F11</f>
        <v>58</v>
      </c>
      <c r="F11" s="72">
        <f t="shared" ref="F11:F23" si="3">J11+K11</f>
        <v>117</v>
      </c>
      <c r="G11" s="72">
        <f t="shared" ref="G11:G23" si="4">F11-H11-I11</f>
        <v>0</v>
      </c>
      <c r="H11" s="125">
        <v>117</v>
      </c>
      <c r="I11" s="130"/>
      <c r="J11" s="128">
        <v>48</v>
      </c>
      <c r="K11" s="129">
        <v>69</v>
      </c>
      <c r="L11" s="128"/>
      <c r="M11" s="131"/>
      <c r="N11" s="128"/>
      <c r="O11" s="129"/>
    </row>
    <row r="12" spans="1:15" s="54" customFormat="1">
      <c r="A12" s="75" t="s">
        <v>152</v>
      </c>
      <c r="B12" s="75" t="s">
        <v>20</v>
      </c>
      <c r="C12" s="56" t="s">
        <v>149</v>
      </c>
      <c r="D12" s="72">
        <v>351</v>
      </c>
      <c r="E12" s="72">
        <f t="shared" si="2"/>
        <v>117</v>
      </c>
      <c r="F12" s="72">
        <f t="shared" si="3"/>
        <v>234</v>
      </c>
      <c r="G12" s="72">
        <f t="shared" si="4"/>
        <v>116</v>
      </c>
      <c r="H12" s="125">
        <v>118</v>
      </c>
      <c r="I12" s="130"/>
      <c r="J12" s="128">
        <v>105</v>
      </c>
      <c r="K12" s="129">
        <v>129</v>
      </c>
      <c r="L12" s="128"/>
      <c r="M12" s="131"/>
      <c r="N12" s="128"/>
      <c r="O12" s="129"/>
    </row>
    <row r="13" spans="1:15" s="54" customFormat="1">
      <c r="A13" s="75" t="s">
        <v>153</v>
      </c>
      <c r="B13" s="75" t="s">
        <v>17</v>
      </c>
      <c r="C13" s="56" t="s">
        <v>89</v>
      </c>
      <c r="D13" s="72">
        <v>175</v>
      </c>
      <c r="E13" s="72">
        <f t="shared" si="2"/>
        <v>58</v>
      </c>
      <c r="F13" s="72">
        <f t="shared" si="3"/>
        <v>117</v>
      </c>
      <c r="G13" s="72">
        <f t="shared" si="4"/>
        <v>117</v>
      </c>
      <c r="H13" s="125"/>
      <c r="I13" s="130"/>
      <c r="J13" s="128"/>
      <c r="K13" s="129">
        <v>117</v>
      </c>
      <c r="L13" s="128"/>
      <c r="M13" s="131"/>
      <c r="N13" s="128"/>
      <c r="O13" s="129"/>
    </row>
    <row r="14" spans="1:15" s="54" customFormat="1" ht="17.25" customHeight="1">
      <c r="A14" s="75" t="s">
        <v>154</v>
      </c>
      <c r="B14" s="75" t="s">
        <v>18</v>
      </c>
      <c r="C14" s="125" t="s">
        <v>99</v>
      </c>
      <c r="D14" s="72">
        <v>175</v>
      </c>
      <c r="E14" s="72">
        <f t="shared" si="2"/>
        <v>58</v>
      </c>
      <c r="F14" s="72">
        <f t="shared" si="3"/>
        <v>117</v>
      </c>
      <c r="G14" s="72">
        <f t="shared" si="4"/>
        <v>0</v>
      </c>
      <c r="H14" s="125">
        <v>117</v>
      </c>
      <c r="I14" s="130"/>
      <c r="J14" s="128">
        <v>48</v>
      </c>
      <c r="K14" s="129">
        <v>69</v>
      </c>
      <c r="L14" s="128"/>
      <c r="M14" s="131"/>
      <c r="N14" s="128"/>
      <c r="O14" s="129"/>
    </row>
    <row r="15" spans="1:15" s="54" customFormat="1">
      <c r="A15" s="75" t="s">
        <v>155</v>
      </c>
      <c r="B15" s="75" t="s">
        <v>19</v>
      </c>
      <c r="C15" s="125" t="s">
        <v>85</v>
      </c>
      <c r="D15" s="72">
        <v>105</v>
      </c>
      <c r="E15" s="72">
        <f t="shared" si="2"/>
        <v>35</v>
      </c>
      <c r="F15" s="72">
        <f t="shared" si="3"/>
        <v>70</v>
      </c>
      <c r="G15" s="72">
        <f t="shared" si="4"/>
        <v>50</v>
      </c>
      <c r="H15" s="125">
        <v>20</v>
      </c>
      <c r="I15" s="130"/>
      <c r="J15" s="128">
        <v>70</v>
      </c>
      <c r="K15" s="129"/>
      <c r="L15" s="128"/>
      <c r="M15" s="131"/>
      <c r="N15" s="128"/>
      <c r="O15" s="129"/>
    </row>
    <row r="16" spans="1:15" s="54" customFormat="1">
      <c r="A16" s="75" t="s">
        <v>156</v>
      </c>
      <c r="B16" s="75" t="s">
        <v>91</v>
      </c>
      <c r="C16" s="56" t="s">
        <v>89</v>
      </c>
      <c r="D16" s="72">
        <v>150</v>
      </c>
      <c r="E16" s="72">
        <f t="shared" si="2"/>
        <v>50</v>
      </c>
      <c r="F16" s="72">
        <f t="shared" si="3"/>
        <v>100</v>
      </c>
      <c r="G16" s="72">
        <f t="shared" si="4"/>
        <v>50</v>
      </c>
      <c r="H16" s="125">
        <v>50</v>
      </c>
      <c r="I16" s="130"/>
      <c r="J16" s="128"/>
      <c r="K16" s="129">
        <v>100</v>
      </c>
      <c r="L16" s="128"/>
      <c r="M16" s="131"/>
      <c r="N16" s="128"/>
      <c r="O16" s="129"/>
    </row>
    <row r="17" spans="1:15" s="54" customFormat="1">
      <c r="A17" s="75" t="s">
        <v>158</v>
      </c>
      <c r="B17" s="75" t="s">
        <v>157</v>
      </c>
      <c r="C17" s="56" t="s">
        <v>85</v>
      </c>
      <c r="D17" s="72">
        <v>117</v>
      </c>
      <c r="E17" s="72">
        <f>D17-F17</f>
        <v>39</v>
      </c>
      <c r="F17" s="72">
        <f>J17+K17</f>
        <v>78</v>
      </c>
      <c r="G17" s="72">
        <f>F17-H17-I17</f>
        <v>78</v>
      </c>
      <c r="H17" s="125"/>
      <c r="I17" s="130"/>
      <c r="J17" s="128">
        <v>78</v>
      </c>
      <c r="K17" s="129"/>
      <c r="L17" s="128"/>
      <c r="M17" s="131"/>
      <c r="N17" s="128"/>
      <c r="O17" s="129"/>
    </row>
    <row r="18" spans="1:15" s="54" customFormat="1">
      <c r="A18" s="75" t="s">
        <v>160</v>
      </c>
      <c r="B18" s="75" t="s">
        <v>159</v>
      </c>
      <c r="C18" s="56" t="s">
        <v>98</v>
      </c>
      <c r="D18" s="72">
        <v>108</v>
      </c>
      <c r="E18" s="72">
        <f t="shared" si="2"/>
        <v>36</v>
      </c>
      <c r="F18" s="72">
        <f t="shared" si="3"/>
        <v>72</v>
      </c>
      <c r="G18" s="72">
        <f t="shared" si="4"/>
        <v>47</v>
      </c>
      <c r="H18" s="125">
        <v>25</v>
      </c>
      <c r="I18" s="130"/>
      <c r="J18" s="128"/>
      <c r="K18" s="129">
        <v>72</v>
      </c>
      <c r="L18" s="128"/>
      <c r="M18" s="131"/>
      <c r="N18" s="128"/>
      <c r="O18" s="129"/>
    </row>
    <row r="19" spans="1:15" s="54" customFormat="1">
      <c r="A19" s="75" t="s">
        <v>162</v>
      </c>
      <c r="B19" s="75" t="s">
        <v>161</v>
      </c>
      <c r="C19" s="125" t="s">
        <v>85</v>
      </c>
      <c r="D19" s="72">
        <v>128</v>
      </c>
      <c r="E19" s="72">
        <f t="shared" si="2"/>
        <v>43</v>
      </c>
      <c r="F19" s="72">
        <f t="shared" si="3"/>
        <v>85</v>
      </c>
      <c r="G19" s="72">
        <f t="shared" si="4"/>
        <v>65</v>
      </c>
      <c r="H19" s="125">
        <v>20</v>
      </c>
      <c r="I19" s="130"/>
      <c r="J19" s="128"/>
      <c r="K19" s="129">
        <v>85</v>
      </c>
      <c r="L19" s="128"/>
      <c r="M19" s="131"/>
      <c r="N19" s="128"/>
      <c r="O19" s="129"/>
    </row>
    <row r="20" spans="1:15" s="54" customFormat="1">
      <c r="A20" s="75" t="s">
        <v>163</v>
      </c>
      <c r="B20" s="75" t="s">
        <v>97</v>
      </c>
      <c r="C20" s="125" t="s">
        <v>85</v>
      </c>
      <c r="D20" s="72">
        <v>162</v>
      </c>
      <c r="E20" s="72">
        <f t="shared" si="2"/>
        <v>54</v>
      </c>
      <c r="F20" s="72">
        <f t="shared" si="3"/>
        <v>108</v>
      </c>
      <c r="G20" s="72">
        <f t="shared" si="4"/>
        <v>88</v>
      </c>
      <c r="H20" s="125">
        <v>20</v>
      </c>
      <c r="I20" s="130"/>
      <c r="J20" s="128">
        <v>108</v>
      </c>
      <c r="K20" s="129"/>
      <c r="L20" s="128"/>
      <c r="M20" s="131"/>
      <c r="N20" s="128"/>
      <c r="O20" s="129"/>
    </row>
    <row r="21" spans="1:15" s="54" customFormat="1">
      <c r="A21" s="75" t="s">
        <v>164</v>
      </c>
      <c r="B21" s="75" t="s">
        <v>96</v>
      </c>
      <c r="C21" s="125" t="s">
        <v>85</v>
      </c>
      <c r="D21" s="72">
        <v>54</v>
      </c>
      <c r="E21" s="72">
        <f t="shared" si="2"/>
        <v>18</v>
      </c>
      <c r="F21" s="72">
        <f t="shared" si="3"/>
        <v>36</v>
      </c>
      <c r="G21" s="72">
        <f t="shared" si="4"/>
        <v>28</v>
      </c>
      <c r="H21" s="125">
        <v>8</v>
      </c>
      <c r="I21" s="130"/>
      <c r="J21" s="128"/>
      <c r="K21" s="129">
        <v>36</v>
      </c>
      <c r="L21" s="128"/>
      <c r="M21" s="131"/>
      <c r="N21" s="128"/>
      <c r="O21" s="129"/>
    </row>
    <row r="22" spans="1:15" s="54" customFormat="1">
      <c r="A22" s="75" t="s">
        <v>177</v>
      </c>
      <c r="B22" s="75" t="s">
        <v>165</v>
      </c>
      <c r="C22" s="125" t="s">
        <v>85</v>
      </c>
      <c r="D22" s="72">
        <v>54</v>
      </c>
      <c r="E22" s="72">
        <f t="shared" si="2"/>
        <v>18</v>
      </c>
      <c r="F22" s="72">
        <f t="shared" si="3"/>
        <v>36</v>
      </c>
      <c r="G22" s="72">
        <f t="shared" si="4"/>
        <v>36</v>
      </c>
      <c r="H22" s="125"/>
      <c r="I22" s="130"/>
      <c r="J22" s="128"/>
      <c r="K22" s="129">
        <v>36</v>
      </c>
      <c r="L22" s="128"/>
      <c r="M22" s="131"/>
      <c r="N22" s="128"/>
      <c r="O22" s="129"/>
    </row>
    <row r="23" spans="1:15" s="54" customFormat="1">
      <c r="A23" s="75" t="s">
        <v>175</v>
      </c>
      <c r="B23" s="75" t="s">
        <v>178</v>
      </c>
      <c r="C23" s="125" t="s">
        <v>93</v>
      </c>
      <c r="D23" s="72">
        <v>59</v>
      </c>
      <c r="E23" s="72">
        <f t="shared" si="2"/>
        <v>20</v>
      </c>
      <c r="F23" s="72">
        <f t="shared" si="3"/>
        <v>39</v>
      </c>
      <c r="G23" s="72">
        <f t="shared" si="4"/>
        <v>39</v>
      </c>
      <c r="H23" s="125"/>
      <c r="I23" s="130"/>
      <c r="J23" s="128">
        <v>39</v>
      </c>
      <c r="K23" s="129"/>
      <c r="L23" s="128"/>
      <c r="M23" s="131"/>
      <c r="N23" s="128"/>
      <c r="O23" s="129"/>
    </row>
    <row r="24" spans="1:15" ht="18" customHeight="1">
      <c r="A24" s="8" t="s">
        <v>21</v>
      </c>
      <c r="B24" s="8" t="s">
        <v>22</v>
      </c>
      <c r="C24" s="55" t="s">
        <v>174</v>
      </c>
      <c r="D24" s="31">
        <f>D25+D26+D27+D28+D29+D30+D31</f>
        <v>714.4</v>
      </c>
      <c r="E24" s="31">
        <f>E25+E26+E27+E28+E29+E30+E31</f>
        <v>238.4</v>
      </c>
      <c r="F24" s="31">
        <f>F25+F26+F27+F28+F29+F30+F31</f>
        <v>476</v>
      </c>
      <c r="G24" s="31">
        <f t="shared" ref="G24:G66" si="5">F24-H24-I24</f>
        <v>198</v>
      </c>
      <c r="H24" s="31">
        <f t="shared" ref="H24:O24" si="6">H25+H26+H27+H28+H29+H30+H31</f>
        <v>278</v>
      </c>
      <c r="I24" s="69">
        <f t="shared" si="6"/>
        <v>0</v>
      </c>
      <c r="J24" s="70">
        <f t="shared" si="6"/>
        <v>0</v>
      </c>
      <c r="K24" s="71">
        <f t="shared" si="6"/>
        <v>0</v>
      </c>
      <c r="L24" s="70">
        <f>L25+L26+L27+L28+L29+L30+L31</f>
        <v>248</v>
      </c>
      <c r="M24" s="71">
        <f t="shared" si="6"/>
        <v>76</v>
      </c>
      <c r="N24" s="70">
        <f t="shared" si="6"/>
        <v>48</v>
      </c>
      <c r="O24" s="71">
        <f t="shared" si="6"/>
        <v>104</v>
      </c>
    </row>
    <row r="25" spans="1:15">
      <c r="A25" s="18" t="s">
        <v>23</v>
      </c>
      <c r="B25" s="9" t="s">
        <v>46</v>
      </c>
      <c r="C25" s="56" t="s">
        <v>86</v>
      </c>
      <c r="D25" s="30">
        <v>62</v>
      </c>
      <c r="E25" s="30">
        <f t="shared" ref="E25:E31" si="7">D25-F25</f>
        <v>14</v>
      </c>
      <c r="F25" s="126">
        <v>48</v>
      </c>
      <c r="G25" s="30">
        <f t="shared" si="5"/>
        <v>48</v>
      </c>
      <c r="H25" s="126"/>
      <c r="I25" s="127"/>
      <c r="J25" s="73"/>
      <c r="K25" s="74"/>
      <c r="L25" s="73">
        <v>48</v>
      </c>
      <c r="M25" s="74"/>
      <c r="N25" s="73"/>
      <c r="O25" s="74"/>
    </row>
    <row r="26" spans="1:15">
      <c r="A26" s="18" t="s">
        <v>24</v>
      </c>
      <c r="B26" s="9" t="s">
        <v>17</v>
      </c>
      <c r="C26" s="56" t="s">
        <v>93</v>
      </c>
      <c r="D26" s="30">
        <v>62</v>
      </c>
      <c r="E26" s="30">
        <f t="shared" si="7"/>
        <v>14</v>
      </c>
      <c r="F26" s="126">
        <v>48</v>
      </c>
      <c r="G26" s="30">
        <f t="shared" si="5"/>
        <v>48</v>
      </c>
      <c r="H26" s="126"/>
      <c r="I26" s="127"/>
      <c r="J26" s="73"/>
      <c r="K26" s="74"/>
      <c r="L26" s="73">
        <v>48</v>
      </c>
      <c r="M26" s="74"/>
      <c r="N26" s="73"/>
      <c r="O26" s="74"/>
    </row>
    <row r="27" spans="1:15">
      <c r="A27" s="18" t="s">
        <v>25</v>
      </c>
      <c r="B27" s="9" t="s">
        <v>16</v>
      </c>
      <c r="C27" s="56" t="s">
        <v>166</v>
      </c>
      <c r="D27" s="30">
        <v>164</v>
      </c>
      <c r="E27" s="30">
        <f t="shared" si="7"/>
        <v>42</v>
      </c>
      <c r="F27" s="126">
        <v>122</v>
      </c>
      <c r="G27" s="30">
        <f t="shared" si="5"/>
        <v>0</v>
      </c>
      <c r="H27" s="126">
        <v>122</v>
      </c>
      <c r="I27" s="127"/>
      <c r="J27" s="73"/>
      <c r="K27" s="74"/>
      <c r="L27" s="73">
        <v>32</v>
      </c>
      <c r="M27" s="74">
        <v>38</v>
      </c>
      <c r="N27" s="73">
        <v>24</v>
      </c>
      <c r="O27" s="74">
        <v>28</v>
      </c>
    </row>
    <row r="28" spans="1:15">
      <c r="A28" s="18" t="s">
        <v>26</v>
      </c>
      <c r="B28" s="9" t="s">
        <v>18</v>
      </c>
      <c r="C28" s="56" t="s">
        <v>141</v>
      </c>
      <c r="D28" s="30">
        <v>244</v>
      </c>
      <c r="E28" s="30">
        <f t="shared" si="7"/>
        <v>122</v>
      </c>
      <c r="F28" s="126">
        <v>122</v>
      </c>
      <c r="G28" s="30">
        <f t="shared" si="5"/>
        <v>0</v>
      </c>
      <c r="H28" s="126">
        <v>122</v>
      </c>
      <c r="I28" s="127"/>
      <c r="J28" s="73"/>
      <c r="K28" s="74"/>
      <c r="L28" s="73">
        <v>32</v>
      </c>
      <c r="M28" s="74">
        <v>38</v>
      </c>
      <c r="N28" s="73">
        <v>24</v>
      </c>
      <c r="O28" s="74">
        <v>28</v>
      </c>
    </row>
    <row r="29" spans="1:15">
      <c r="A29" s="18" t="s">
        <v>72</v>
      </c>
      <c r="B29" s="9" t="s">
        <v>100</v>
      </c>
      <c r="C29" s="56" t="s">
        <v>85</v>
      </c>
      <c r="D29" s="30">
        <v>76</v>
      </c>
      <c r="E29" s="30">
        <f t="shared" si="7"/>
        <v>20</v>
      </c>
      <c r="F29" s="126">
        <v>56</v>
      </c>
      <c r="G29" s="30">
        <f t="shared" si="5"/>
        <v>36</v>
      </c>
      <c r="H29" s="126">
        <v>20</v>
      </c>
      <c r="I29" s="127"/>
      <c r="J29" s="73"/>
      <c r="K29" s="74"/>
      <c r="L29" s="73">
        <v>56</v>
      </c>
      <c r="M29" s="74"/>
      <c r="N29" s="73"/>
      <c r="O29" s="74"/>
    </row>
    <row r="30" spans="1:15">
      <c r="A30" s="18" t="s">
        <v>73</v>
      </c>
      <c r="B30" s="9" t="s">
        <v>70</v>
      </c>
      <c r="C30" s="56" t="s">
        <v>86</v>
      </c>
      <c r="D30" s="30">
        <v>44</v>
      </c>
      <c r="E30" s="30">
        <f t="shared" si="7"/>
        <v>12</v>
      </c>
      <c r="F30" s="126">
        <v>32</v>
      </c>
      <c r="G30" s="30">
        <f t="shared" si="5"/>
        <v>28</v>
      </c>
      <c r="H30" s="126">
        <v>4</v>
      </c>
      <c r="I30" s="127"/>
      <c r="J30" s="73"/>
      <c r="K30" s="74"/>
      <c r="L30" s="73">
        <v>32</v>
      </c>
      <c r="M30" s="74"/>
      <c r="N30" s="73"/>
      <c r="O30" s="74"/>
    </row>
    <row r="31" spans="1:15">
      <c r="A31" s="18" t="s">
        <v>74</v>
      </c>
      <c r="B31" s="9" t="s">
        <v>71</v>
      </c>
      <c r="C31" s="56" t="s">
        <v>86</v>
      </c>
      <c r="D31" s="30">
        <f t="shared" ref="D31" si="8">F31*1.3</f>
        <v>62.400000000000006</v>
      </c>
      <c r="E31" s="30">
        <f t="shared" si="7"/>
        <v>14.400000000000006</v>
      </c>
      <c r="F31" s="126">
        <v>48</v>
      </c>
      <c r="G31" s="30">
        <f t="shared" si="5"/>
        <v>38</v>
      </c>
      <c r="H31" s="126">
        <v>10</v>
      </c>
      <c r="I31" s="127"/>
      <c r="J31" s="73"/>
      <c r="K31" s="74"/>
      <c r="L31" s="73"/>
      <c r="M31" s="74"/>
      <c r="N31" s="73"/>
      <c r="O31" s="74">
        <v>48</v>
      </c>
    </row>
    <row r="32" spans="1:15" ht="17.25" customHeight="1">
      <c r="A32" s="8" t="s">
        <v>27</v>
      </c>
      <c r="B32" s="8" t="s">
        <v>28</v>
      </c>
      <c r="C32" s="55" t="s">
        <v>173</v>
      </c>
      <c r="D32" s="3">
        <f>D33+D34</f>
        <v>150</v>
      </c>
      <c r="E32" s="3">
        <f t="shared" ref="E32:O32" si="9">E33+E34</f>
        <v>50</v>
      </c>
      <c r="F32" s="3">
        <f t="shared" si="9"/>
        <v>100</v>
      </c>
      <c r="G32" s="31">
        <f t="shared" si="5"/>
        <v>30</v>
      </c>
      <c r="H32" s="3">
        <f t="shared" si="9"/>
        <v>70</v>
      </c>
      <c r="I32" s="76">
        <f t="shared" si="9"/>
        <v>0</v>
      </c>
      <c r="J32" s="88">
        <f t="shared" si="9"/>
        <v>0</v>
      </c>
      <c r="K32" s="89">
        <f t="shared" si="9"/>
        <v>0</v>
      </c>
      <c r="L32" s="88">
        <f t="shared" si="9"/>
        <v>100</v>
      </c>
      <c r="M32" s="89">
        <f t="shared" si="9"/>
        <v>0</v>
      </c>
      <c r="N32" s="88">
        <f t="shared" si="9"/>
        <v>0</v>
      </c>
      <c r="O32" s="89">
        <f t="shared" si="9"/>
        <v>0</v>
      </c>
    </row>
    <row r="33" spans="1:15">
      <c r="A33" s="18" t="s">
        <v>29</v>
      </c>
      <c r="B33" s="9" t="s">
        <v>20</v>
      </c>
      <c r="C33" s="56" t="s">
        <v>84</v>
      </c>
      <c r="D33" s="126">
        <v>60</v>
      </c>
      <c r="E33" s="126">
        <f>D33-F33</f>
        <v>20</v>
      </c>
      <c r="F33" s="126">
        <v>40</v>
      </c>
      <c r="G33" s="30">
        <f t="shared" si="5"/>
        <v>10</v>
      </c>
      <c r="H33" s="126">
        <v>30</v>
      </c>
      <c r="I33" s="127"/>
      <c r="J33" s="73"/>
      <c r="K33" s="74"/>
      <c r="L33" s="73">
        <v>40</v>
      </c>
      <c r="M33" s="74"/>
      <c r="N33" s="73"/>
      <c r="O33" s="74"/>
    </row>
    <row r="34" spans="1:15">
      <c r="A34" s="18" t="s">
        <v>90</v>
      </c>
      <c r="B34" s="51" t="s">
        <v>91</v>
      </c>
      <c r="C34" s="56" t="s">
        <v>84</v>
      </c>
      <c r="D34" s="32">
        <v>90</v>
      </c>
      <c r="E34" s="32">
        <f t="shared" ref="E34" si="10">D34-F34</f>
        <v>30</v>
      </c>
      <c r="F34" s="2">
        <v>60</v>
      </c>
      <c r="G34" s="30">
        <f t="shared" si="5"/>
        <v>20</v>
      </c>
      <c r="H34" s="2">
        <v>40</v>
      </c>
      <c r="I34" s="77"/>
      <c r="J34" s="90"/>
      <c r="K34" s="91"/>
      <c r="L34" s="90">
        <v>60</v>
      </c>
      <c r="M34" s="91"/>
      <c r="N34" s="90"/>
      <c r="O34" s="91"/>
    </row>
    <row r="35" spans="1:15">
      <c r="A35" s="11" t="s">
        <v>30</v>
      </c>
      <c r="B35" s="11" t="s">
        <v>31</v>
      </c>
      <c r="C35" s="50" t="s">
        <v>172</v>
      </c>
      <c r="D35" s="4">
        <f>D36+D56</f>
        <v>2430</v>
      </c>
      <c r="E35" s="4">
        <f>E36+E56</f>
        <v>810</v>
      </c>
      <c r="F35" s="4">
        <f>F36+F56</f>
        <v>1620</v>
      </c>
      <c r="G35" s="31">
        <f t="shared" si="5"/>
        <v>1030</v>
      </c>
      <c r="H35" s="4">
        <f t="shared" ref="H35:O35" si="11">H36+H56</f>
        <v>550</v>
      </c>
      <c r="I35" s="78">
        <f t="shared" si="11"/>
        <v>40</v>
      </c>
      <c r="J35" s="92">
        <f t="shared" si="11"/>
        <v>0</v>
      </c>
      <c r="K35" s="93">
        <f t="shared" si="11"/>
        <v>0</v>
      </c>
      <c r="L35" s="92">
        <f t="shared" si="11"/>
        <v>228</v>
      </c>
      <c r="M35" s="93">
        <f t="shared" si="11"/>
        <v>608</v>
      </c>
      <c r="N35" s="92">
        <f t="shared" si="11"/>
        <v>384</v>
      </c>
      <c r="O35" s="93">
        <f t="shared" si="11"/>
        <v>400</v>
      </c>
    </row>
    <row r="36" spans="1:15" ht="20.25" customHeight="1">
      <c r="A36" s="12" t="s">
        <v>32</v>
      </c>
      <c r="B36" s="12" t="s">
        <v>33</v>
      </c>
      <c r="C36" s="57" t="s">
        <v>171</v>
      </c>
      <c r="D36" s="7">
        <f>D37+D38+D39+D40+D41+D42+D43+D44+D45+D46+D47+D48+D49+D50+D51+D52+D53+D54+D55</f>
        <v>1899</v>
      </c>
      <c r="E36" s="7">
        <f>E37+E38+E39+E40+E41+E42+E43+E44+E45+E46+E47+E48+E49+E50+E51+E52+E53+E54+E55</f>
        <v>633</v>
      </c>
      <c r="F36" s="7">
        <f>F37+F38+F39+F40+F41+F42+F43+F44+F45+F46+F47+F48+F49+F50+F51+F52+F53+F54+F55</f>
        <v>1266</v>
      </c>
      <c r="G36" s="115">
        <f t="shared" si="5"/>
        <v>810</v>
      </c>
      <c r="H36" s="7">
        <f t="shared" ref="H36:O36" si="12">H37+H38+H39+H40+H41+H42+H43+H44+H45+H46+H47+H48+H49+H50+H51+H52+H53+H54+H55</f>
        <v>436</v>
      </c>
      <c r="I36" s="7">
        <f t="shared" si="12"/>
        <v>20</v>
      </c>
      <c r="J36" s="7">
        <f t="shared" si="12"/>
        <v>0</v>
      </c>
      <c r="K36" s="7">
        <f t="shared" si="12"/>
        <v>0</v>
      </c>
      <c r="L36" s="7">
        <f t="shared" si="12"/>
        <v>152</v>
      </c>
      <c r="M36" s="7">
        <f t="shared" si="12"/>
        <v>554</v>
      </c>
      <c r="N36" s="7">
        <f t="shared" si="12"/>
        <v>210</v>
      </c>
      <c r="O36" s="7">
        <f t="shared" si="12"/>
        <v>350</v>
      </c>
    </row>
    <row r="37" spans="1:15">
      <c r="A37" s="19" t="s">
        <v>34</v>
      </c>
      <c r="B37" s="10" t="s">
        <v>101</v>
      </c>
      <c r="C37" s="56" t="s">
        <v>84</v>
      </c>
      <c r="D37" s="2">
        <f>F37*1.5</f>
        <v>84</v>
      </c>
      <c r="E37" s="2">
        <f t="shared" ref="E37:E55" si="13">D37-F37</f>
        <v>28</v>
      </c>
      <c r="F37" s="2">
        <v>56</v>
      </c>
      <c r="G37" s="114">
        <f t="shared" si="5"/>
        <v>56</v>
      </c>
      <c r="H37" s="2"/>
      <c r="I37" s="77"/>
      <c r="J37" s="90"/>
      <c r="K37" s="91"/>
      <c r="L37" s="90">
        <v>56</v>
      </c>
      <c r="M37" s="91"/>
      <c r="N37" s="90"/>
      <c r="O37" s="91"/>
    </row>
    <row r="38" spans="1:15">
      <c r="A38" s="19" t="s">
        <v>35</v>
      </c>
      <c r="B38" s="10" t="s">
        <v>102</v>
      </c>
      <c r="C38" s="56" t="s">
        <v>84</v>
      </c>
      <c r="D38" s="2">
        <f t="shared" ref="D38:D55" si="14">F38*1.5</f>
        <v>135</v>
      </c>
      <c r="E38" s="2">
        <f t="shared" si="13"/>
        <v>45</v>
      </c>
      <c r="F38" s="2">
        <v>90</v>
      </c>
      <c r="G38" s="114">
        <f t="shared" si="5"/>
        <v>50</v>
      </c>
      <c r="H38" s="2">
        <v>20</v>
      </c>
      <c r="I38" s="77">
        <v>20</v>
      </c>
      <c r="J38" s="90"/>
      <c r="K38" s="91"/>
      <c r="L38" s="90"/>
      <c r="M38" s="91">
        <v>90</v>
      </c>
      <c r="N38" s="90"/>
      <c r="O38" s="91"/>
    </row>
    <row r="39" spans="1:15">
      <c r="A39" s="19" t="s">
        <v>36</v>
      </c>
      <c r="B39" s="10" t="s">
        <v>103</v>
      </c>
      <c r="C39" s="56" t="s">
        <v>84</v>
      </c>
      <c r="D39" s="2">
        <f t="shared" si="14"/>
        <v>105</v>
      </c>
      <c r="E39" s="2">
        <f t="shared" si="13"/>
        <v>35</v>
      </c>
      <c r="F39" s="2">
        <v>70</v>
      </c>
      <c r="G39" s="114">
        <f t="shared" si="5"/>
        <v>50</v>
      </c>
      <c r="H39" s="2">
        <v>20</v>
      </c>
      <c r="I39" s="77"/>
      <c r="J39" s="90"/>
      <c r="K39" s="91"/>
      <c r="L39" s="90"/>
      <c r="M39" s="91">
        <v>70</v>
      </c>
      <c r="N39" s="90"/>
      <c r="O39" s="91"/>
    </row>
    <row r="40" spans="1:15">
      <c r="A40" s="19" t="s">
        <v>37</v>
      </c>
      <c r="B40" s="10" t="s">
        <v>104</v>
      </c>
      <c r="C40" s="56" t="s">
        <v>88</v>
      </c>
      <c r="D40" s="2">
        <f t="shared" si="14"/>
        <v>48</v>
      </c>
      <c r="E40" s="2">
        <f t="shared" si="13"/>
        <v>16</v>
      </c>
      <c r="F40" s="2">
        <v>32</v>
      </c>
      <c r="G40" s="114">
        <f t="shared" si="5"/>
        <v>26</v>
      </c>
      <c r="H40" s="2">
        <v>6</v>
      </c>
      <c r="I40" s="77"/>
      <c r="J40" s="90"/>
      <c r="K40" s="91"/>
      <c r="L40" s="90">
        <v>32</v>
      </c>
      <c r="M40" s="91"/>
      <c r="N40" s="90"/>
      <c r="O40" s="91"/>
    </row>
    <row r="41" spans="1:15">
      <c r="A41" s="19" t="s">
        <v>38</v>
      </c>
      <c r="B41" s="10" t="s">
        <v>105</v>
      </c>
      <c r="C41" s="56" t="s">
        <v>126</v>
      </c>
      <c r="D41" s="2">
        <f t="shared" si="14"/>
        <v>180</v>
      </c>
      <c r="E41" s="2">
        <f t="shared" si="13"/>
        <v>60</v>
      </c>
      <c r="F41" s="2">
        <v>120</v>
      </c>
      <c r="G41" s="114">
        <f t="shared" si="5"/>
        <v>78</v>
      </c>
      <c r="H41" s="2">
        <v>42</v>
      </c>
      <c r="I41" s="77"/>
      <c r="J41" s="90"/>
      <c r="K41" s="91"/>
      <c r="L41" s="90"/>
      <c r="M41" s="91"/>
      <c r="N41" s="90">
        <v>54</v>
      </c>
      <c r="O41" s="91">
        <v>66</v>
      </c>
    </row>
    <row r="42" spans="1:15" ht="15" customHeight="1">
      <c r="A42" s="19" t="s">
        <v>39</v>
      </c>
      <c r="B42" s="13" t="s">
        <v>106</v>
      </c>
      <c r="C42" s="58" t="s">
        <v>167</v>
      </c>
      <c r="D42" s="2">
        <f>F42*1.5</f>
        <v>342</v>
      </c>
      <c r="E42" s="2">
        <f>D42-F42</f>
        <v>114</v>
      </c>
      <c r="F42" s="2">
        <v>228</v>
      </c>
      <c r="G42" s="114">
        <f t="shared" si="5"/>
        <v>152</v>
      </c>
      <c r="H42" s="2">
        <v>76</v>
      </c>
      <c r="I42" s="77"/>
      <c r="J42" s="90"/>
      <c r="K42" s="91"/>
      <c r="L42" s="90"/>
      <c r="M42" s="91">
        <v>102</v>
      </c>
      <c r="N42" s="90">
        <v>70</v>
      </c>
      <c r="O42" s="91">
        <v>56</v>
      </c>
    </row>
    <row r="43" spans="1:15" s="54" customFormat="1" ht="15" customHeight="1">
      <c r="A43" s="68" t="s">
        <v>40</v>
      </c>
      <c r="B43" s="66" t="s">
        <v>107</v>
      </c>
      <c r="C43" s="58" t="s">
        <v>86</v>
      </c>
      <c r="D43" s="52">
        <f t="shared" si="14"/>
        <v>48</v>
      </c>
      <c r="E43" s="52">
        <f t="shared" si="13"/>
        <v>16</v>
      </c>
      <c r="F43" s="52">
        <v>32</v>
      </c>
      <c r="G43" s="114">
        <f t="shared" si="5"/>
        <v>26</v>
      </c>
      <c r="H43" s="52">
        <v>6</v>
      </c>
      <c r="I43" s="81"/>
      <c r="J43" s="109"/>
      <c r="K43" s="110"/>
      <c r="L43" s="109">
        <v>32</v>
      </c>
      <c r="M43" s="110"/>
      <c r="N43" s="109"/>
      <c r="O43" s="110"/>
    </row>
    <row r="44" spans="1:15" s="54" customFormat="1">
      <c r="A44" s="68" t="s">
        <v>41</v>
      </c>
      <c r="B44" s="66" t="s">
        <v>108</v>
      </c>
      <c r="C44" s="58" t="s">
        <v>85</v>
      </c>
      <c r="D44" s="52">
        <f t="shared" si="14"/>
        <v>87</v>
      </c>
      <c r="E44" s="52">
        <f t="shared" si="13"/>
        <v>29</v>
      </c>
      <c r="F44" s="52">
        <v>58</v>
      </c>
      <c r="G44" s="114">
        <f t="shared" si="5"/>
        <v>42</v>
      </c>
      <c r="H44" s="52">
        <v>16</v>
      </c>
      <c r="I44" s="81"/>
      <c r="J44" s="109"/>
      <c r="K44" s="110"/>
      <c r="L44" s="109"/>
      <c r="M44" s="110"/>
      <c r="N44" s="109"/>
      <c r="O44" s="110">
        <v>58</v>
      </c>
    </row>
    <row r="45" spans="1:15" s="54" customFormat="1">
      <c r="A45" s="68" t="s">
        <v>42</v>
      </c>
      <c r="B45" s="111" t="s">
        <v>92</v>
      </c>
      <c r="C45" s="58" t="s">
        <v>93</v>
      </c>
      <c r="D45" s="52">
        <f t="shared" si="14"/>
        <v>51</v>
      </c>
      <c r="E45" s="52">
        <f t="shared" si="13"/>
        <v>17</v>
      </c>
      <c r="F45" s="52">
        <v>34</v>
      </c>
      <c r="G45" s="114">
        <f t="shared" si="5"/>
        <v>28</v>
      </c>
      <c r="H45" s="52">
        <v>6</v>
      </c>
      <c r="I45" s="81"/>
      <c r="J45" s="109"/>
      <c r="K45" s="110"/>
      <c r="L45" s="109"/>
      <c r="M45" s="110">
        <v>34</v>
      </c>
      <c r="N45" s="109"/>
      <c r="O45" s="110"/>
    </row>
    <row r="46" spans="1:15" s="54" customFormat="1">
      <c r="A46" s="68" t="s">
        <v>43</v>
      </c>
      <c r="B46" s="66" t="s">
        <v>76</v>
      </c>
      <c r="C46" s="56" t="s">
        <v>86</v>
      </c>
      <c r="D46" s="52">
        <f t="shared" si="14"/>
        <v>48</v>
      </c>
      <c r="E46" s="52">
        <f t="shared" si="13"/>
        <v>16</v>
      </c>
      <c r="F46" s="52">
        <v>32</v>
      </c>
      <c r="G46" s="114">
        <f t="shared" si="5"/>
        <v>16</v>
      </c>
      <c r="H46" s="52">
        <v>16</v>
      </c>
      <c r="I46" s="81"/>
      <c r="J46" s="109"/>
      <c r="K46" s="110"/>
      <c r="L46" s="109">
        <v>32</v>
      </c>
      <c r="M46" s="110"/>
      <c r="N46" s="109"/>
      <c r="O46" s="110"/>
    </row>
    <row r="47" spans="1:15" s="54" customFormat="1">
      <c r="A47" s="68" t="s">
        <v>44</v>
      </c>
      <c r="B47" s="66" t="s">
        <v>75</v>
      </c>
      <c r="C47" s="58" t="s">
        <v>85</v>
      </c>
      <c r="D47" s="52">
        <f t="shared" si="14"/>
        <v>60</v>
      </c>
      <c r="E47" s="52">
        <f t="shared" si="13"/>
        <v>20</v>
      </c>
      <c r="F47" s="52">
        <v>40</v>
      </c>
      <c r="G47" s="114">
        <f t="shared" si="5"/>
        <v>30</v>
      </c>
      <c r="H47" s="52">
        <v>10</v>
      </c>
      <c r="I47" s="81"/>
      <c r="J47" s="109"/>
      <c r="K47" s="110"/>
      <c r="L47" s="109"/>
      <c r="M47" s="110">
        <v>40</v>
      </c>
      <c r="N47" s="109"/>
      <c r="O47" s="110"/>
    </row>
    <row r="48" spans="1:15" s="54" customFormat="1">
      <c r="A48" s="68" t="s">
        <v>78</v>
      </c>
      <c r="B48" s="66" t="s">
        <v>109</v>
      </c>
      <c r="C48" s="56" t="s">
        <v>93</v>
      </c>
      <c r="D48" s="52">
        <f t="shared" si="14"/>
        <v>48</v>
      </c>
      <c r="E48" s="52">
        <f t="shared" si="13"/>
        <v>16</v>
      </c>
      <c r="F48" s="52">
        <v>32</v>
      </c>
      <c r="G48" s="114">
        <f t="shared" si="5"/>
        <v>26</v>
      </c>
      <c r="H48" s="52">
        <v>6</v>
      </c>
      <c r="I48" s="81"/>
      <c r="J48" s="109"/>
      <c r="K48" s="110"/>
      <c r="L48" s="109"/>
      <c r="M48" s="110">
        <v>32</v>
      </c>
      <c r="N48" s="109"/>
      <c r="O48" s="110"/>
    </row>
    <row r="49" spans="1:15" s="54" customFormat="1">
      <c r="A49" s="68" t="s">
        <v>79</v>
      </c>
      <c r="B49" s="66" t="s">
        <v>77</v>
      </c>
      <c r="C49" s="56" t="s">
        <v>85</v>
      </c>
      <c r="D49" s="52">
        <f t="shared" si="14"/>
        <v>90</v>
      </c>
      <c r="E49" s="52">
        <f t="shared" si="13"/>
        <v>30</v>
      </c>
      <c r="F49" s="52">
        <v>60</v>
      </c>
      <c r="G49" s="114">
        <f t="shared" si="5"/>
        <v>38</v>
      </c>
      <c r="H49" s="52">
        <v>22</v>
      </c>
      <c r="I49" s="81"/>
      <c r="J49" s="109"/>
      <c r="K49" s="110"/>
      <c r="L49" s="109"/>
      <c r="M49" s="110">
        <v>60</v>
      </c>
      <c r="N49" s="109"/>
      <c r="O49" s="110"/>
    </row>
    <row r="50" spans="1:15" s="54" customFormat="1" ht="17.25" customHeight="1">
      <c r="A50" s="68" t="s">
        <v>80</v>
      </c>
      <c r="B50" s="66" t="s">
        <v>47</v>
      </c>
      <c r="C50" s="56" t="s">
        <v>85</v>
      </c>
      <c r="D50" s="52">
        <f t="shared" si="14"/>
        <v>81</v>
      </c>
      <c r="E50" s="52">
        <f t="shared" si="13"/>
        <v>27</v>
      </c>
      <c r="F50" s="52">
        <v>54</v>
      </c>
      <c r="G50" s="114">
        <f t="shared" si="5"/>
        <v>10</v>
      </c>
      <c r="H50" s="52">
        <v>44</v>
      </c>
      <c r="I50" s="81"/>
      <c r="J50" s="109"/>
      <c r="K50" s="110"/>
      <c r="L50" s="109"/>
      <c r="M50" s="110"/>
      <c r="N50" s="109"/>
      <c r="O50" s="110">
        <v>54</v>
      </c>
    </row>
    <row r="51" spans="1:15" s="54" customFormat="1" ht="16.5" customHeight="1">
      <c r="A51" s="68" t="s">
        <v>81</v>
      </c>
      <c r="B51" s="66" t="s">
        <v>48</v>
      </c>
      <c r="C51" s="58" t="s">
        <v>85</v>
      </c>
      <c r="D51" s="52">
        <f t="shared" si="14"/>
        <v>102</v>
      </c>
      <c r="E51" s="52">
        <f t="shared" si="13"/>
        <v>34</v>
      </c>
      <c r="F51" s="52">
        <v>68</v>
      </c>
      <c r="G51" s="117">
        <f t="shared" si="5"/>
        <v>20</v>
      </c>
      <c r="H51" s="52">
        <v>48</v>
      </c>
      <c r="I51" s="81"/>
      <c r="J51" s="109"/>
      <c r="K51" s="110"/>
      <c r="L51" s="109"/>
      <c r="M51" s="110">
        <v>68</v>
      </c>
      <c r="N51" s="109"/>
      <c r="O51" s="110"/>
    </row>
    <row r="52" spans="1:15" s="54" customFormat="1">
      <c r="A52" s="68" t="s">
        <v>82</v>
      </c>
      <c r="B52" s="66" t="s">
        <v>110</v>
      </c>
      <c r="C52" s="58" t="s">
        <v>85</v>
      </c>
      <c r="D52" s="52">
        <f t="shared" si="14"/>
        <v>60</v>
      </c>
      <c r="E52" s="52">
        <f t="shared" si="13"/>
        <v>20</v>
      </c>
      <c r="F52" s="52">
        <v>40</v>
      </c>
      <c r="G52" s="117">
        <f t="shared" si="5"/>
        <v>20</v>
      </c>
      <c r="H52" s="52">
        <v>20</v>
      </c>
      <c r="I52" s="81"/>
      <c r="J52" s="109"/>
      <c r="K52" s="110"/>
      <c r="L52" s="109"/>
      <c r="M52" s="110"/>
      <c r="N52" s="109">
        <v>40</v>
      </c>
      <c r="O52" s="110"/>
    </row>
    <row r="53" spans="1:15" s="54" customFormat="1">
      <c r="A53" s="68" t="s">
        <v>95</v>
      </c>
      <c r="B53" s="66" t="s">
        <v>111</v>
      </c>
      <c r="C53" s="58" t="s">
        <v>85</v>
      </c>
      <c r="D53" s="52">
        <f t="shared" si="14"/>
        <v>54</v>
      </c>
      <c r="E53" s="52">
        <f t="shared" si="13"/>
        <v>18</v>
      </c>
      <c r="F53" s="52">
        <v>36</v>
      </c>
      <c r="G53" s="117">
        <f t="shared" si="5"/>
        <v>18</v>
      </c>
      <c r="H53" s="52">
        <v>18</v>
      </c>
      <c r="I53" s="81"/>
      <c r="J53" s="109"/>
      <c r="K53" s="110"/>
      <c r="L53" s="109"/>
      <c r="M53" s="110"/>
      <c r="N53" s="109"/>
      <c r="O53" s="110">
        <v>36</v>
      </c>
    </row>
    <row r="54" spans="1:15" s="54" customFormat="1">
      <c r="A54" s="68" t="s">
        <v>119</v>
      </c>
      <c r="B54" s="66" t="s">
        <v>112</v>
      </c>
      <c r="C54" s="56" t="s">
        <v>84</v>
      </c>
      <c r="D54" s="52">
        <f t="shared" si="14"/>
        <v>120</v>
      </c>
      <c r="E54" s="52">
        <f t="shared" si="13"/>
        <v>40</v>
      </c>
      <c r="F54" s="52">
        <v>80</v>
      </c>
      <c r="G54" s="117">
        <f t="shared" si="5"/>
        <v>60</v>
      </c>
      <c r="H54" s="52">
        <v>20</v>
      </c>
      <c r="I54" s="81"/>
      <c r="J54" s="109"/>
      <c r="K54" s="110"/>
      <c r="L54" s="109"/>
      <c r="M54" s="110"/>
      <c r="N54" s="109"/>
      <c r="O54" s="110">
        <v>80</v>
      </c>
    </row>
    <row r="55" spans="1:15" s="54" customFormat="1">
      <c r="A55" s="68" t="s">
        <v>120</v>
      </c>
      <c r="B55" s="66" t="s">
        <v>113</v>
      </c>
      <c r="C55" s="56" t="s">
        <v>94</v>
      </c>
      <c r="D55" s="52">
        <f t="shared" si="14"/>
        <v>156</v>
      </c>
      <c r="E55" s="52">
        <f t="shared" si="13"/>
        <v>52</v>
      </c>
      <c r="F55" s="52">
        <v>104</v>
      </c>
      <c r="G55" s="117">
        <f t="shared" si="5"/>
        <v>64</v>
      </c>
      <c r="H55" s="52">
        <v>40</v>
      </c>
      <c r="I55" s="81"/>
      <c r="J55" s="109"/>
      <c r="K55" s="110"/>
      <c r="L55" s="109"/>
      <c r="M55" s="110">
        <v>58</v>
      </c>
      <c r="N55" s="109">
        <v>46</v>
      </c>
      <c r="O55" s="110"/>
    </row>
    <row r="56" spans="1:15" ht="22.5" customHeight="1">
      <c r="A56" s="20" t="s">
        <v>50</v>
      </c>
      <c r="B56" s="14" t="s">
        <v>49</v>
      </c>
      <c r="C56" s="57" t="s">
        <v>170</v>
      </c>
      <c r="D56" s="7">
        <f>D57+D62</f>
        <v>531</v>
      </c>
      <c r="E56" s="7">
        <f t="shared" ref="E56:O56" si="15">E57+E62</f>
        <v>177</v>
      </c>
      <c r="F56" s="7">
        <f t="shared" si="15"/>
        <v>354</v>
      </c>
      <c r="G56" s="116">
        <f t="shared" si="5"/>
        <v>220</v>
      </c>
      <c r="H56" s="7">
        <f>H57+H62</f>
        <v>114</v>
      </c>
      <c r="I56" s="79">
        <f t="shared" si="15"/>
        <v>20</v>
      </c>
      <c r="J56" s="94">
        <f t="shared" si="15"/>
        <v>0</v>
      </c>
      <c r="K56" s="95">
        <f t="shared" si="15"/>
        <v>0</v>
      </c>
      <c r="L56" s="94">
        <f t="shared" si="15"/>
        <v>76</v>
      </c>
      <c r="M56" s="95">
        <f t="shared" si="15"/>
        <v>54</v>
      </c>
      <c r="N56" s="94">
        <f t="shared" si="15"/>
        <v>174</v>
      </c>
      <c r="O56" s="95">
        <f t="shared" si="15"/>
        <v>50</v>
      </c>
    </row>
    <row r="57" spans="1:15" ht="27.75" customHeight="1">
      <c r="A57" s="47" t="s">
        <v>45</v>
      </c>
      <c r="B57" s="37" t="s">
        <v>145</v>
      </c>
      <c r="C57" s="59" t="s">
        <v>169</v>
      </c>
      <c r="D57" s="48">
        <f t="shared" ref="D57:L57" si="16">D58+D59</f>
        <v>420</v>
      </c>
      <c r="E57" s="48">
        <f t="shared" si="16"/>
        <v>140</v>
      </c>
      <c r="F57" s="48">
        <f t="shared" si="16"/>
        <v>280</v>
      </c>
      <c r="G57" s="112">
        <f t="shared" si="5"/>
        <v>162</v>
      </c>
      <c r="H57" s="48">
        <f t="shared" si="16"/>
        <v>98</v>
      </c>
      <c r="I57" s="80">
        <f t="shared" si="16"/>
        <v>20</v>
      </c>
      <c r="J57" s="96">
        <f t="shared" si="16"/>
        <v>0</v>
      </c>
      <c r="K57" s="97">
        <f t="shared" si="16"/>
        <v>0</v>
      </c>
      <c r="L57" s="96">
        <f t="shared" si="16"/>
        <v>76</v>
      </c>
      <c r="M57" s="97">
        <f>M58+M59</f>
        <v>54</v>
      </c>
      <c r="N57" s="96">
        <f t="shared" ref="N57:O57" si="17">N58+N59</f>
        <v>100</v>
      </c>
      <c r="O57" s="97">
        <f t="shared" si="17"/>
        <v>50</v>
      </c>
    </row>
    <row r="58" spans="1:15" s="53" customFormat="1">
      <c r="A58" s="68" t="s">
        <v>52</v>
      </c>
      <c r="B58" s="66" t="s">
        <v>114</v>
      </c>
      <c r="C58" s="56" t="s">
        <v>168</v>
      </c>
      <c r="D58" s="52">
        <f>F58*1.5</f>
        <v>330</v>
      </c>
      <c r="E58" s="52">
        <f>D58-F58</f>
        <v>110</v>
      </c>
      <c r="F58" s="52">
        <v>220</v>
      </c>
      <c r="G58" s="114">
        <f t="shared" si="5"/>
        <v>122</v>
      </c>
      <c r="H58" s="52">
        <v>78</v>
      </c>
      <c r="I58" s="81">
        <v>20</v>
      </c>
      <c r="J58" s="98"/>
      <c r="K58" s="99"/>
      <c r="L58" s="109">
        <v>76</v>
      </c>
      <c r="M58" s="110">
        <v>54</v>
      </c>
      <c r="N58" s="109">
        <v>40</v>
      </c>
      <c r="O58" s="110">
        <v>50</v>
      </c>
    </row>
    <row r="59" spans="1:15" s="53" customFormat="1">
      <c r="A59" s="68" t="s">
        <v>115</v>
      </c>
      <c r="B59" s="66" t="s">
        <v>116</v>
      </c>
      <c r="C59" s="56" t="s">
        <v>93</v>
      </c>
      <c r="D59" s="52">
        <f>F59*1.5</f>
        <v>90</v>
      </c>
      <c r="E59" s="52">
        <f>D59-F59</f>
        <v>30</v>
      </c>
      <c r="F59" s="52">
        <v>60</v>
      </c>
      <c r="G59" s="114">
        <f t="shared" si="5"/>
        <v>40</v>
      </c>
      <c r="H59" s="52">
        <v>20</v>
      </c>
      <c r="I59" s="82"/>
      <c r="J59" s="98"/>
      <c r="K59" s="99"/>
      <c r="L59" s="98"/>
      <c r="M59" s="110"/>
      <c r="N59" s="109">
        <v>60</v>
      </c>
      <c r="O59" s="99"/>
    </row>
    <row r="60" spans="1:15">
      <c r="A60" s="34" t="s">
        <v>56</v>
      </c>
      <c r="B60" s="42" t="s">
        <v>0</v>
      </c>
      <c r="C60" s="60" t="s">
        <v>85</v>
      </c>
      <c r="D60" s="43"/>
      <c r="E60" s="43">
        <v>0</v>
      </c>
      <c r="F60" s="43">
        <v>144</v>
      </c>
      <c r="G60" s="114">
        <f t="shared" si="5"/>
        <v>144</v>
      </c>
      <c r="H60" s="35"/>
      <c r="I60" s="83"/>
      <c r="J60" s="100"/>
      <c r="K60" s="101"/>
      <c r="L60" s="100"/>
      <c r="M60" s="101">
        <v>144</v>
      </c>
      <c r="N60" s="100"/>
      <c r="O60" s="101"/>
    </row>
    <row r="61" spans="1:15">
      <c r="A61" s="34" t="s">
        <v>121</v>
      </c>
      <c r="B61" s="44" t="s">
        <v>122</v>
      </c>
      <c r="C61" s="60" t="s">
        <v>85</v>
      </c>
      <c r="D61" s="43"/>
      <c r="E61" s="43">
        <v>0</v>
      </c>
      <c r="F61" s="43">
        <v>72</v>
      </c>
      <c r="G61" s="114">
        <f t="shared" si="5"/>
        <v>72</v>
      </c>
      <c r="H61" s="35"/>
      <c r="I61" s="83"/>
      <c r="J61" s="100"/>
      <c r="K61" s="101"/>
      <c r="L61" s="100"/>
      <c r="M61" s="101"/>
      <c r="N61" s="100">
        <v>72</v>
      </c>
      <c r="O61" s="101"/>
    </row>
    <row r="62" spans="1:15" ht="44.25" customHeight="1">
      <c r="A62" s="47" t="s">
        <v>51</v>
      </c>
      <c r="B62" s="37" t="s">
        <v>117</v>
      </c>
      <c r="C62" s="59" t="s">
        <v>127</v>
      </c>
      <c r="D62" s="67">
        <f t="shared" ref="D62:D63" si="18">F62*1.5</f>
        <v>111</v>
      </c>
      <c r="E62" s="67">
        <f t="shared" ref="E62:E63" si="19">D62-F62</f>
        <v>37</v>
      </c>
      <c r="F62" s="33">
        <v>74</v>
      </c>
      <c r="G62" s="113">
        <f t="shared" si="5"/>
        <v>58</v>
      </c>
      <c r="H62" s="33">
        <f>H63</f>
        <v>16</v>
      </c>
      <c r="I62" s="84">
        <f t="shared" ref="I62:O62" si="20">I63</f>
        <v>0</v>
      </c>
      <c r="J62" s="102">
        <f t="shared" si="20"/>
        <v>0</v>
      </c>
      <c r="K62" s="103">
        <f t="shared" si="20"/>
        <v>0</v>
      </c>
      <c r="L62" s="102">
        <f t="shared" si="20"/>
        <v>0</v>
      </c>
      <c r="M62" s="103">
        <f t="shared" si="20"/>
        <v>0</v>
      </c>
      <c r="N62" s="102">
        <f t="shared" si="20"/>
        <v>74</v>
      </c>
      <c r="O62" s="103">
        <f t="shared" si="20"/>
        <v>0</v>
      </c>
    </row>
    <row r="63" spans="1:15" ht="33.75" customHeight="1">
      <c r="A63" s="19" t="s">
        <v>53</v>
      </c>
      <c r="B63" s="13" t="s">
        <v>118</v>
      </c>
      <c r="C63" s="56" t="s">
        <v>93</v>
      </c>
      <c r="D63" s="52">
        <f t="shared" si="18"/>
        <v>111</v>
      </c>
      <c r="E63" s="52">
        <f t="shared" si="19"/>
        <v>37</v>
      </c>
      <c r="F63" s="2">
        <v>74</v>
      </c>
      <c r="G63" s="114">
        <f t="shared" si="5"/>
        <v>58</v>
      </c>
      <c r="H63" s="2">
        <v>16</v>
      </c>
      <c r="I63" s="77"/>
      <c r="J63" s="90"/>
      <c r="K63" s="91"/>
      <c r="L63" s="90"/>
      <c r="M63" s="91"/>
      <c r="N63" s="90">
        <v>74</v>
      </c>
      <c r="O63" s="91"/>
    </row>
    <row r="64" spans="1:15" ht="19.5" customHeight="1">
      <c r="A64" s="36" t="s">
        <v>57</v>
      </c>
      <c r="B64" s="44" t="s">
        <v>122</v>
      </c>
      <c r="C64" s="60" t="s">
        <v>85</v>
      </c>
      <c r="D64" s="35"/>
      <c r="E64" s="35">
        <v>0</v>
      </c>
      <c r="F64" s="43">
        <v>72</v>
      </c>
      <c r="G64" s="30">
        <f t="shared" si="5"/>
        <v>72</v>
      </c>
      <c r="H64" s="35"/>
      <c r="I64" s="83"/>
      <c r="J64" s="100"/>
      <c r="K64" s="101"/>
      <c r="L64" s="100"/>
      <c r="M64" s="101"/>
      <c r="N64" s="100">
        <v>72</v>
      </c>
      <c r="O64" s="101"/>
    </row>
    <row r="65" spans="1:15" s="38" customFormat="1" ht="24" customHeight="1">
      <c r="A65" s="166" t="s">
        <v>58</v>
      </c>
      <c r="B65" s="167"/>
      <c r="C65" s="50" t="s">
        <v>144</v>
      </c>
      <c r="D65" s="40">
        <f>D24+D32+D35</f>
        <v>3294.4</v>
      </c>
      <c r="E65" s="40">
        <f>E24+E32+E35</f>
        <v>1098.4000000000001</v>
      </c>
      <c r="F65" s="40">
        <f>F24+F32+F35</f>
        <v>2196</v>
      </c>
      <c r="G65" s="121">
        <f t="shared" si="5"/>
        <v>1258</v>
      </c>
      <c r="H65" s="40">
        <f>H24+H32+H35</f>
        <v>898</v>
      </c>
      <c r="I65" s="85">
        <f t="shared" ref="I65:O65" si="21">I24+I32+I35</f>
        <v>40</v>
      </c>
      <c r="J65" s="104">
        <f t="shared" si="21"/>
        <v>0</v>
      </c>
      <c r="K65" s="105">
        <f t="shared" si="21"/>
        <v>0</v>
      </c>
      <c r="L65" s="104">
        <f t="shared" si="21"/>
        <v>576</v>
      </c>
      <c r="M65" s="105">
        <f t="shared" si="21"/>
        <v>684</v>
      </c>
      <c r="N65" s="104">
        <f t="shared" si="21"/>
        <v>432</v>
      </c>
      <c r="O65" s="105">
        <f t="shared" si="21"/>
        <v>504</v>
      </c>
    </row>
    <row r="66" spans="1:15" ht="24" customHeight="1" thickBot="1">
      <c r="A66" s="168" t="s">
        <v>83</v>
      </c>
      <c r="B66" s="169"/>
      <c r="C66" s="50" t="s">
        <v>142</v>
      </c>
      <c r="D66" s="39">
        <f>D8+D65</f>
        <v>5400.4</v>
      </c>
      <c r="E66" s="39">
        <f>E8+E24+E32+E35</f>
        <v>1800.4</v>
      </c>
      <c r="F66" s="39">
        <f>F8+F24+F32+F35</f>
        <v>3600</v>
      </c>
      <c r="G66" s="121">
        <f t="shared" si="5"/>
        <v>2103</v>
      </c>
      <c r="H66" s="39">
        <f t="shared" ref="H66:O66" si="22">H8+H24+H32+H35</f>
        <v>1457</v>
      </c>
      <c r="I66" s="86">
        <f t="shared" si="22"/>
        <v>40</v>
      </c>
      <c r="J66" s="106">
        <f t="shared" si="22"/>
        <v>576</v>
      </c>
      <c r="K66" s="107">
        <f t="shared" si="22"/>
        <v>828</v>
      </c>
      <c r="L66" s="106">
        <f t="shared" si="22"/>
        <v>576</v>
      </c>
      <c r="M66" s="107">
        <f t="shared" si="22"/>
        <v>684</v>
      </c>
      <c r="N66" s="106">
        <f t="shared" si="22"/>
        <v>432</v>
      </c>
      <c r="O66" s="107">
        <f t="shared" si="22"/>
        <v>504</v>
      </c>
    </row>
    <row r="67" spans="1:15" ht="15" customHeight="1">
      <c r="A67" s="45" t="s">
        <v>54</v>
      </c>
      <c r="B67" s="46" t="s">
        <v>59</v>
      </c>
      <c r="C67" s="60" t="s">
        <v>85</v>
      </c>
      <c r="D67" s="35"/>
      <c r="E67" s="35"/>
      <c r="F67" s="43">
        <v>144</v>
      </c>
      <c r="G67" s="43"/>
      <c r="H67" s="35"/>
      <c r="I67" s="35"/>
      <c r="J67" s="87"/>
      <c r="K67" s="87"/>
      <c r="L67" s="87"/>
      <c r="M67" s="87"/>
      <c r="N67" s="87"/>
      <c r="O67" s="108" t="s">
        <v>132</v>
      </c>
    </row>
    <row r="68" spans="1:15" ht="16.5" customHeight="1">
      <c r="A68" s="26" t="s">
        <v>55</v>
      </c>
      <c r="B68" s="28" t="s">
        <v>2</v>
      </c>
      <c r="C68" s="61"/>
      <c r="D68" s="27"/>
      <c r="E68" s="2"/>
      <c r="F68" s="2"/>
      <c r="G68" s="2"/>
      <c r="H68" s="2"/>
      <c r="I68" s="2"/>
      <c r="J68" s="2"/>
      <c r="K68" s="2"/>
      <c r="L68" s="2"/>
      <c r="M68" s="2"/>
      <c r="N68" s="2"/>
      <c r="O68" s="29" t="s">
        <v>133</v>
      </c>
    </row>
    <row r="69" spans="1:15" ht="26.25" customHeight="1">
      <c r="A69" s="21" t="s">
        <v>62</v>
      </c>
      <c r="B69" s="22"/>
      <c r="C69" s="62"/>
      <c r="D69" s="23"/>
      <c r="E69" s="170" t="s">
        <v>1</v>
      </c>
      <c r="F69" s="173" t="s">
        <v>60</v>
      </c>
      <c r="G69" s="173"/>
      <c r="H69" s="173"/>
      <c r="I69" s="173"/>
      <c r="J69" s="2">
        <v>7</v>
      </c>
      <c r="K69" s="2">
        <v>11</v>
      </c>
      <c r="L69" s="2">
        <v>13</v>
      </c>
      <c r="M69" s="2">
        <v>13</v>
      </c>
      <c r="N69" s="2">
        <v>11</v>
      </c>
      <c r="O69" s="2">
        <v>9</v>
      </c>
    </row>
    <row r="70" spans="1:15" ht="33" customHeight="1">
      <c r="A70" s="174" t="s">
        <v>64</v>
      </c>
      <c r="B70" s="175"/>
      <c r="C70" s="175"/>
      <c r="D70" s="176"/>
      <c r="E70" s="171"/>
      <c r="F70" s="173" t="s">
        <v>61</v>
      </c>
      <c r="G70" s="173"/>
      <c r="H70" s="173"/>
      <c r="I70" s="173"/>
      <c r="J70" s="2">
        <v>0</v>
      </c>
      <c r="K70" s="2">
        <v>0</v>
      </c>
      <c r="L70" s="2">
        <v>0</v>
      </c>
      <c r="M70" s="2">
        <v>144</v>
      </c>
      <c r="N70" s="2">
        <v>0</v>
      </c>
      <c r="O70" s="2">
        <v>0</v>
      </c>
    </row>
    <row r="71" spans="1:15" s="17" customFormat="1" ht="27" customHeight="1">
      <c r="A71" s="177" t="s">
        <v>137</v>
      </c>
      <c r="B71" s="178"/>
      <c r="C71" s="178"/>
      <c r="D71" s="179"/>
      <c r="E71" s="171"/>
      <c r="F71" s="180" t="s">
        <v>134</v>
      </c>
      <c r="G71" s="181"/>
      <c r="H71" s="181"/>
      <c r="I71" s="182"/>
      <c r="J71" s="2">
        <v>0</v>
      </c>
      <c r="K71" s="2">
        <v>0</v>
      </c>
      <c r="L71" s="2">
        <v>0</v>
      </c>
      <c r="M71" s="2">
        <v>0</v>
      </c>
      <c r="N71" s="2">
        <v>144</v>
      </c>
      <c r="O71" s="2">
        <v>0</v>
      </c>
    </row>
    <row r="72" spans="1:15" s="17" customFormat="1" ht="20.25" customHeight="1">
      <c r="A72" s="122"/>
      <c r="B72" s="123" t="s">
        <v>138</v>
      </c>
      <c r="C72" s="123"/>
      <c r="D72" s="124"/>
      <c r="E72" s="171"/>
      <c r="F72" s="180" t="s">
        <v>135</v>
      </c>
      <c r="G72" s="181"/>
      <c r="H72" s="181"/>
      <c r="I72" s="182"/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144</v>
      </c>
    </row>
    <row r="73" spans="1:15" s="17" customFormat="1" ht="19.5" customHeight="1">
      <c r="A73" s="24" t="s">
        <v>139</v>
      </c>
      <c r="B73" s="41"/>
      <c r="C73" s="63"/>
      <c r="D73" s="25"/>
      <c r="E73" s="171"/>
      <c r="F73" s="186" t="s">
        <v>136</v>
      </c>
      <c r="G73" s="187"/>
      <c r="H73" s="187"/>
      <c r="I73" s="188"/>
      <c r="J73" s="2">
        <v>0</v>
      </c>
      <c r="K73" s="2">
        <v>3</v>
      </c>
      <c r="L73" s="2">
        <v>3</v>
      </c>
      <c r="M73" s="2">
        <v>2</v>
      </c>
      <c r="N73" s="2">
        <v>1</v>
      </c>
      <c r="O73" s="2">
        <v>4</v>
      </c>
    </row>
    <row r="74" spans="1:15" s="17" customFormat="1" ht="19.5" customHeight="1">
      <c r="A74" s="24" t="s">
        <v>140</v>
      </c>
      <c r="B74" s="41"/>
      <c r="C74" s="63"/>
      <c r="D74" s="25"/>
      <c r="E74" s="171"/>
      <c r="F74" s="189"/>
      <c r="G74" s="190"/>
      <c r="H74" s="190"/>
      <c r="I74" s="191"/>
      <c r="J74" s="2"/>
      <c r="K74" s="2"/>
      <c r="L74" s="2"/>
      <c r="M74" s="2"/>
      <c r="N74" s="2">
        <v>1</v>
      </c>
      <c r="O74" s="2">
        <v>1</v>
      </c>
    </row>
    <row r="75" spans="1:15" s="17" customFormat="1" ht="18" customHeight="1">
      <c r="A75" s="192" t="s">
        <v>65</v>
      </c>
      <c r="B75" s="193"/>
      <c r="C75" s="193"/>
      <c r="D75" s="194"/>
      <c r="E75" s="171"/>
      <c r="F75" s="180" t="s">
        <v>63</v>
      </c>
      <c r="G75" s="181"/>
      <c r="H75" s="181"/>
      <c r="I75" s="182"/>
      <c r="J75" s="2">
        <v>4</v>
      </c>
      <c r="K75" s="2">
        <v>8</v>
      </c>
      <c r="L75" s="2">
        <v>1</v>
      </c>
      <c r="M75" s="2">
        <v>4</v>
      </c>
      <c r="N75" s="2">
        <v>4</v>
      </c>
      <c r="O75" s="2">
        <v>6</v>
      </c>
    </row>
    <row r="76" spans="1:15" s="17" customFormat="1" ht="20.25" customHeight="1">
      <c r="A76" s="118"/>
      <c r="B76" s="119"/>
      <c r="C76" s="119"/>
      <c r="D76" s="120"/>
      <c r="E76" s="172"/>
      <c r="F76" s="180" t="s">
        <v>66</v>
      </c>
      <c r="G76" s="181"/>
      <c r="H76" s="181"/>
      <c r="I76" s="182"/>
      <c r="J76" s="49" t="s">
        <v>88</v>
      </c>
      <c r="K76" s="49" t="s">
        <v>88</v>
      </c>
      <c r="L76" s="2">
        <v>5</v>
      </c>
      <c r="M76" s="2">
        <v>2</v>
      </c>
      <c r="N76" s="2">
        <v>2</v>
      </c>
      <c r="O76" s="49" t="s">
        <v>88</v>
      </c>
    </row>
    <row r="77" spans="1:15" s="17" customFormat="1">
      <c r="A77" s="15"/>
      <c r="B77" s="16"/>
      <c r="C77" s="6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s="17" customFormat="1">
      <c r="A78" s="15"/>
      <c r="B78" s="16"/>
      <c r="C78" s="6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s="17" customFormat="1">
      <c r="A79" s="15"/>
      <c r="B79" s="16"/>
      <c r="C79" s="6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17" customFormat="1">
      <c r="A80" s="15"/>
      <c r="B80" s="16"/>
      <c r="C80" s="6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7" customFormat="1">
      <c r="A81" s="15"/>
      <c r="B81" s="16"/>
      <c r="C81" s="6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s="17" customFormat="1">
      <c r="A82" s="15"/>
      <c r="B82" s="16"/>
      <c r="C82" s="64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s="17" customFormat="1">
      <c r="A83" s="15"/>
      <c r="B83" s="16"/>
      <c r="C83" s="6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s="17" customFormat="1">
      <c r="A84" s="15"/>
      <c r="B84" s="16"/>
      <c r="C84" s="6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s="17" customFormat="1">
      <c r="A85" s="15"/>
      <c r="B85" s="16"/>
      <c r="C85" s="6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s="17" customFormat="1">
      <c r="A86" s="15"/>
      <c r="B86" s="16"/>
      <c r="C86" s="6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s="17" customFormat="1">
      <c r="A87" s="15"/>
      <c r="B87" s="16"/>
      <c r="C87" s="6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17" customFormat="1">
      <c r="A88" s="15"/>
      <c r="B88" s="16"/>
      <c r="C88" s="6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17" customFormat="1">
      <c r="A89" s="15"/>
      <c r="B89" s="16"/>
      <c r="C89" s="6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s="17" customFormat="1">
      <c r="A90" s="15"/>
      <c r="B90" s="16"/>
      <c r="C90" s="6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17" customFormat="1">
      <c r="A91" s="15"/>
      <c r="B91" s="16"/>
      <c r="C91" s="6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s="17" customFormat="1">
      <c r="A92" s="15"/>
      <c r="B92" s="16"/>
      <c r="C92" s="64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s="17" customFormat="1">
      <c r="A93" s="15"/>
      <c r="B93" s="16"/>
      <c r="C93" s="64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s="17" customFormat="1">
      <c r="A94" s="15"/>
      <c r="B94" s="16"/>
      <c r="C94" s="64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s="17" customFormat="1">
      <c r="A95" s="15"/>
      <c r="B95" s="16"/>
      <c r="C95" s="6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s="17" customFormat="1">
      <c r="A96" s="15"/>
      <c r="B96" s="16"/>
      <c r="C96" s="6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s="17" customFormat="1">
      <c r="A97" s="15"/>
      <c r="B97" s="16"/>
      <c r="C97" s="6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s="17" customFormat="1">
      <c r="A98" s="15"/>
      <c r="B98" s="16"/>
      <c r="C98" s="64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s="17" customFormat="1">
      <c r="A99" s="15"/>
      <c r="B99" s="16"/>
      <c r="C99" s="6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s="17" customFormat="1">
      <c r="A100" s="15"/>
      <c r="B100" s="16"/>
      <c r="C100" s="6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s="17" customFormat="1">
      <c r="A101" s="15"/>
      <c r="B101" s="16"/>
      <c r="C101" s="6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s="17" customFormat="1">
      <c r="A102" s="15"/>
      <c r="B102" s="16"/>
      <c r="C102" s="6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s="17" customFormat="1">
      <c r="A103" s="15"/>
      <c r="B103" s="16"/>
      <c r="C103" s="6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s="17" customFormat="1">
      <c r="A104" s="15"/>
      <c r="B104" s="16"/>
      <c r="C104" s="6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s="17" customFormat="1">
      <c r="A105" s="15"/>
      <c r="B105" s="16"/>
      <c r="C105" s="6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s="17" customFormat="1">
      <c r="A106" s="15"/>
      <c r="B106" s="16"/>
      <c r="C106" s="6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s="17" customFormat="1">
      <c r="A107" s="15"/>
      <c r="B107" s="16"/>
      <c r="C107" s="6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s="17" customFormat="1">
      <c r="A108" s="15"/>
      <c r="B108" s="16"/>
      <c r="C108" s="6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17" customFormat="1">
      <c r="A109" s="15"/>
      <c r="B109" s="16"/>
      <c r="C109" s="64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7" customFormat="1">
      <c r="A110" s="15"/>
      <c r="B110" s="16"/>
      <c r="C110" s="64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17" customFormat="1">
      <c r="A111" s="15"/>
      <c r="B111" s="16"/>
      <c r="C111" s="64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17" customFormat="1">
      <c r="A112" s="15"/>
      <c r="B112" s="16"/>
      <c r="C112" s="64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s="17" customFormat="1">
      <c r="A113" s="15"/>
      <c r="B113" s="16"/>
      <c r="C113" s="64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s="17" customFormat="1">
      <c r="A114" s="15"/>
      <c r="B114" s="16"/>
      <c r="C114" s="6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s="17" customFormat="1">
      <c r="A115" s="15"/>
      <c r="B115" s="16"/>
      <c r="C115" s="64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s="17" customFormat="1">
      <c r="A116" s="15"/>
      <c r="B116" s="16"/>
      <c r="C116" s="6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s="17" customFormat="1">
      <c r="A117" s="15"/>
      <c r="B117" s="16"/>
      <c r="C117" s="6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s="17" customFormat="1">
      <c r="A118" s="15"/>
      <c r="B118" s="16"/>
      <c r="C118" s="64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s="17" customFormat="1">
      <c r="A119" s="15"/>
      <c r="B119" s="16"/>
      <c r="C119" s="64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s="17" customFormat="1">
      <c r="A120" s="15"/>
      <c r="B120" s="16"/>
      <c r="C120" s="6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s="17" customFormat="1">
      <c r="A121" s="15"/>
      <c r="B121" s="16"/>
      <c r="C121" s="64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s="17" customFormat="1">
      <c r="A122" s="15"/>
      <c r="B122" s="16"/>
      <c r="C122" s="6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17" customFormat="1">
      <c r="A123" s="15"/>
      <c r="B123" s="16"/>
      <c r="C123" s="6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>
      <c r="A124" s="5"/>
      <c r="B124" s="6"/>
      <c r="C124" s="6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>
      <c r="A125" s="5"/>
      <c r="B125" s="6"/>
      <c r="C125" s="6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>
      <c r="A126" s="5"/>
      <c r="B126" s="6"/>
      <c r="C126" s="6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>
      <c r="A127" s="5"/>
      <c r="B127" s="6"/>
      <c r="C127" s="6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5"/>
      <c r="B128" s="6"/>
      <c r="C128" s="6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>
      <c r="A129" s="5"/>
      <c r="B129" s="6"/>
      <c r="C129" s="6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5"/>
      <c r="B130" s="6"/>
      <c r="C130" s="6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>
      <c r="A131" s="5"/>
      <c r="B131" s="6"/>
      <c r="C131" s="6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>
      <c r="A132" s="5"/>
      <c r="B132" s="6"/>
      <c r="C132" s="6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>
      <c r="A133" s="5"/>
      <c r="B133" s="6"/>
      <c r="C133" s="6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>
      <c r="A134" s="5"/>
      <c r="B134" s="6"/>
      <c r="C134" s="6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>
      <c r="A135" s="5"/>
      <c r="B135" s="6"/>
      <c r="C135" s="6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>
      <c r="A136" s="5"/>
      <c r="B136" s="6"/>
      <c r="C136" s="6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>
      <c r="A137" s="5"/>
      <c r="B137" s="6"/>
      <c r="C137" s="6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>
      <c r="A138" s="5"/>
      <c r="B138" s="6"/>
      <c r="C138" s="6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>
      <c r="A139" s="5"/>
      <c r="B139" s="6"/>
      <c r="C139" s="6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>
      <c r="A140" s="5"/>
      <c r="B140" s="6"/>
      <c r="C140" s="6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>
      <c r="A141" s="5"/>
      <c r="B141" s="6"/>
      <c r="C141" s="6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>
      <c r="A142" s="5"/>
      <c r="B142" s="6"/>
      <c r="C142" s="6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>
      <c r="A143" s="5"/>
      <c r="B143" s="6"/>
      <c r="C143" s="6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>
      <c r="A144" s="5"/>
      <c r="B144" s="6"/>
      <c r="C144" s="6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>
      <c r="A145" s="5"/>
      <c r="B145" s="6"/>
      <c r="C145" s="6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>
      <c r="A146" s="5"/>
      <c r="B146" s="6"/>
      <c r="C146" s="6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>
      <c r="A147" s="5"/>
      <c r="B147" s="6"/>
      <c r="C147" s="6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>
      <c r="A148" s="5"/>
      <c r="B148" s="6"/>
      <c r="C148" s="6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>
      <c r="A149" s="5"/>
      <c r="B149" s="6"/>
      <c r="C149" s="6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>
      <c r="A150" s="5"/>
      <c r="B150" s="6"/>
      <c r="C150" s="6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>
      <c r="A151" s="5"/>
      <c r="B151" s="6"/>
      <c r="C151" s="6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>
      <c r="A152" s="5"/>
      <c r="B152" s="6"/>
      <c r="C152" s="6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>
      <c r="A153" s="5"/>
      <c r="B153" s="6"/>
      <c r="C153" s="6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>
      <c r="A154" s="5"/>
      <c r="B154" s="6"/>
      <c r="C154" s="6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>
      <c r="A155" s="5"/>
      <c r="B155" s="6"/>
      <c r="C155" s="6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>
      <c r="A156" s="5"/>
      <c r="B156" s="6"/>
      <c r="C156" s="6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>
      <c r="A157" s="5"/>
      <c r="B157" s="6"/>
      <c r="C157" s="6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>
      <c r="A158" s="5"/>
      <c r="B158" s="6"/>
      <c r="C158" s="6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>
      <c r="A159" s="5"/>
      <c r="B159" s="6"/>
      <c r="C159" s="6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>
      <c r="A160" s="5"/>
      <c r="B160" s="6"/>
      <c r="C160" s="6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>
      <c r="A161" s="5"/>
      <c r="B161" s="5"/>
      <c r="C161" s="6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>
      <c r="A162" s="5"/>
      <c r="B162" s="5"/>
      <c r="C162" s="6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>
      <c r="A163" s="5"/>
      <c r="B163" s="5"/>
      <c r="C163" s="6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>
      <c r="A164" s="5"/>
      <c r="B164" s="5"/>
      <c r="C164" s="6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>
      <c r="A165" s="5"/>
      <c r="B165" s="5"/>
      <c r="C165" s="6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>
      <c r="A166" s="5"/>
      <c r="B166" s="5"/>
      <c r="C166" s="6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>
      <c r="A167" s="5"/>
      <c r="B167" s="5"/>
      <c r="C167" s="6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>
      <c r="A168" s="5"/>
      <c r="B168" s="5"/>
      <c r="C168" s="6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>
      <c r="A169" s="5"/>
      <c r="B169" s="5"/>
      <c r="C169" s="6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>
      <c r="A170" s="5"/>
      <c r="B170" s="5"/>
      <c r="C170" s="6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>
      <c r="A171" s="5"/>
      <c r="B171" s="5"/>
      <c r="C171" s="6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>
      <c r="A172" s="5"/>
      <c r="B172" s="5"/>
      <c r="C172" s="6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>
      <c r="A173" s="5"/>
      <c r="B173" s="5"/>
      <c r="C173" s="6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>
      <c r="A174" s="5"/>
      <c r="B174" s="5"/>
      <c r="C174" s="6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>
      <c r="A175" s="5"/>
      <c r="B175" s="5"/>
      <c r="C175" s="6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>
      <c r="A176" s="5"/>
      <c r="B176" s="5"/>
      <c r="C176" s="6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>
      <c r="A177" s="5"/>
      <c r="B177" s="5"/>
      <c r="C177" s="6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>
      <c r="A178" s="5"/>
      <c r="B178" s="5"/>
      <c r="C178" s="6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>
      <c r="A179" s="5"/>
      <c r="B179" s="5"/>
      <c r="C179" s="6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>
      <c r="A180" s="5"/>
      <c r="B180" s="5"/>
      <c r="C180" s="6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>
      <c r="A181" s="5"/>
      <c r="B181" s="5"/>
      <c r="C181" s="6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>
      <c r="A182" s="5"/>
      <c r="B182" s="5"/>
      <c r="C182" s="6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>
      <c r="A183" s="5"/>
      <c r="B183" s="5"/>
      <c r="C183" s="6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>
      <c r="A184" s="5"/>
      <c r="B184" s="5"/>
      <c r="C184" s="6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>
      <c r="A185" s="5"/>
      <c r="B185" s="5"/>
      <c r="C185" s="6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>
      <c r="A186" s="5"/>
      <c r="B186" s="5"/>
      <c r="C186" s="6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>
      <c r="A187" s="5"/>
      <c r="B187" s="5"/>
      <c r="C187" s="6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>
      <c r="A188" s="5"/>
      <c r="B188" s="5"/>
      <c r="C188" s="6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>
      <c r="A189" s="5"/>
      <c r="B189" s="5"/>
      <c r="C189" s="6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>
      <c r="A190" s="5"/>
      <c r="B190" s="5"/>
      <c r="C190" s="6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>
      <c r="A191" s="5"/>
      <c r="B191" s="5"/>
      <c r="C191" s="6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>
      <c r="A192" s="5"/>
      <c r="B192" s="5"/>
      <c r="C192" s="6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>
      <c r="A193" s="5"/>
      <c r="B193" s="5"/>
      <c r="C193" s="6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>
      <c r="A194" s="5"/>
      <c r="B194" s="5"/>
      <c r="C194" s="6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>
      <c r="A195" s="5"/>
      <c r="B195" s="5"/>
      <c r="C195" s="6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>
      <c r="A196" s="5"/>
      <c r="B196" s="5"/>
      <c r="C196" s="6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>
      <c r="A197" s="5"/>
      <c r="B197" s="5"/>
      <c r="C197" s="6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>
      <c r="A198" s="5"/>
      <c r="B198" s="5"/>
      <c r="C198" s="6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>
      <c r="A199" s="5"/>
      <c r="B199" s="5"/>
      <c r="C199" s="6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>
      <c r="A200" s="5"/>
      <c r="B200" s="5"/>
      <c r="C200" s="6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>
      <c r="A201" s="5"/>
      <c r="B201" s="5"/>
      <c r="C201" s="6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>
      <c r="A202" s="5"/>
      <c r="B202" s="5"/>
      <c r="C202" s="6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>
      <c r="A203" s="5"/>
      <c r="B203" s="5"/>
      <c r="C203" s="6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>
      <c r="A204" s="5"/>
      <c r="B204" s="5"/>
      <c r="C204" s="6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>
      <c r="A205" s="5"/>
      <c r="B205" s="5"/>
      <c r="C205" s="6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>
      <c r="A206" s="5"/>
      <c r="B206" s="5"/>
      <c r="C206" s="6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>
      <c r="A207" s="5"/>
      <c r="B207" s="5"/>
      <c r="C207" s="6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>
      <c r="A208" s="5"/>
      <c r="B208" s="5"/>
      <c r="C208" s="6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>
      <c r="A209" s="5"/>
      <c r="B209" s="5"/>
      <c r="C209" s="6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>
      <c r="A210" s="5"/>
      <c r="B210" s="5"/>
      <c r="C210" s="6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>
      <c r="A211" s="5"/>
      <c r="B211" s="5"/>
      <c r="C211" s="6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>
      <c r="A212" s="5"/>
      <c r="B212" s="5"/>
      <c r="C212" s="6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>
      <c r="A213" s="5"/>
      <c r="B213" s="5"/>
      <c r="C213" s="6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>
      <c r="A214" s="5"/>
      <c r="B214" s="5"/>
      <c r="C214" s="6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>
      <c r="A215" s="5"/>
      <c r="B215" s="5"/>
      <c r="C215" s="6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>
      <c r="A216" s="5"/>
      <c r="B216" s="5"/>
      <c r="C216" s="6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>
      <c r="A217" s="5"/>
      <c r="B217" s="5"/>
      <c r="C217" s="6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>
      <c r="A218" s="5"/>
      <c r="B218" s="5"/>
      <c r="C218" s="6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>
      <c r="A219" s="5"/>
      <c r="B219" s="5"/>
      <c r="C219" s="6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>
      <c r="A220" s="5"/>
      <c r="B220" s="5"/>
      <c r="C220" s="6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>
      <c r="A221" s="5"/>
      <c r="B221" s="5"/>
      <c r="C221" s="6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>
      <c r="A222" s="5"/>
      <c r="B222" s="5"/>
      <c r="C222" s="6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>
      <c r="A223" s="5"/>
      <c r="B223" s="5"/>
      <c r="C223" s="6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>
      <c r="A224" s="5"/>
      <c r="B224" s="5"/>
      <c r="C224" s="6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>
      <c r="A225" s="5"/>
      <c r="B225" s="5"/>
      <c r="C225" s="6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>
      <c r="A226" s="5"/>
      <c r="B226" s="5"/>
      <c r="C226" s="6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>
      <c r="A227" s="5"/>
      <c r="B227" s="5"/>
      <c r="C227" s="6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>
      <c r="A228" s="5"/>
      <c r="B228" s="5"/>
      <c r="C228" s="6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>
      <c r="A229" s="5"/>
      <c r="B229" s="5"/>
      <c r="C229" s="6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>
      <c r="A230" s="5"/>
      <c r="B230" s="5"/>
      <c r="C230" s="6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</sheetData>
  <mergeCells count="35">
    <mergeCell ref="A2:A6"/>
    <mergeCell ref="B2:B6"/>
    <mergeCell ref="C2:C6"/>
    <mergeCell ref="D2:I2"/>
    <mergeCell ref="J2:O2"/>
    <mergeCell ref="D3:D6"/>
    <mergeCell ref="A65:B65"/>
    <mergeCell ref="A66:B66"/>
    <mergeCell ref="E69:E76"/>
    <mergeCell ref="F69:I69"/>
    <mergeCell ref="A70:D70"/>
    <mergeCell ref="F70:I70"/>
    <mergeCell ref="A71:D71"/>
    <mergeCell ref="F71:I71"/>
    <mergeCell ref="F72:I72"/>
    <mergeCell ref="F73:I74"/>
    <mergeCell ref="A75:D75"/>
    <mergeCell ref="F75:I75"/>
    <mergeCell ref="F76:I76"/>
    <mergeCell ref="E3:E6"/>
    <mergeCell ref="F3:I3"/>
    <mergeCell ref="J3:K3"/>
    <mergeCell ref="L3:M3"/>
    <mergeCell ref="N3:O3"/>
    <mergeCell ref="F4:F6"/>
    <mergeCell ref="G4:I4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16" top="0.54" bottom="0.2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 40.02.01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2018-07-06T04:50:51Z</dcterms:modified>
</cp:coreProperties>
</file>